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. งานจัดหา ปี 66\6.ปรับปรุงห้องปฏิบัติการเทคโนโลยีปัญญาประดิษฐ์\"/>
    </mc:Choice>
  </mc:AlternateContent>
  <bookViews>
    <workbookView xWindow="0" yWindow="0" windowWidth="21600" windowHeight="9630" firstSheet="3" activeTab="3"/>
  </bookViews>
  <sheets>
    <sheet name="แบบ ปร.4 (2)" sheetId="13" state="hidden" r:id="rId1"/>
    <sheet name="แบบ ปร.5 (ก) (2)" sheetId="14" state="hidden" r:id="rId2"/>
    <sheet name="แบบ ปร.4" sheetId="1" state="hidden" r:id="rId3"/>
    <sheet name="ปร.4 (ก)" sheetId="23" r:id="rId4"/>
    <sheet name="ปร.5" sheetId="24" r:id="rId5"/>
    <sheet name="ปร.6" sheetId="25" r:id="rId6"/>
    <sheet name="ปร 6" sheetId="15" state="hidden" r:id="rId7"/>
  </sheets>
  <externalReferences>
    <externalReference r:id="rId8"/>
  </externalReferences>
  <definedNames>
    <definedName name="_xlnm.Print_Area" localSheetId="3">'ปร.4 (ก)'!$A$1:$J$68</definedName>
    <definedName name="_xlnm.Print_Titles" localSheetId="2">'แบบ ปร.4'!$10:$11</definedName>
    <definedName name="_xlnm.Print_Titles" localSheetId="0">'แบบ ปร.4 (2)'!$9:$10</definedName>
    <definedName name="_xlnm.Print_Titles" localSheetId="6">'ปร 6'!$8:$9</definedName>
    <definedName name="_xlnm.Print_Titles" localSheetId="3">'ปร.4 (ก)'!$1:$10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25" l="1"/>
  <c r="E14" i="24"/>
  <c r="N24" i="24" l="1"/>
  <c r="C14" i="24"/>
  <c r="I67" i="23"/>
  <c r="I18" i="23"/>
  <c r="I26" i="23"/>
  <c r="I30" i="23"/>
  <c r="I41" i="23"/>
  <c r="I48" i="23"/>
  <c r="I54" i="23"/>
  <c r="I61" i="23"/>
  <c r="I66" i="23"/>
  <c r="N46" i="23" l="1"/>
  <c r="I60" i="23"/>
  <c r="F60" i="23"/>
  <c r="N45" i="23"/>
  <c r="C51" i="23"/>
  <c r="C50" i="23"/>
  <c r="C47" i="23" l="1"/>
  <c r="F53" i="23"/>
  <c r="I53" i="23" s="1"/>
  <c r="F51" i="23" l="1"/>
  <c r="H51" i="23" s="1"/>
  <c r="H50" i="23"/>
  <c r="F50" i="23"/>
  <c r="F52" i="23"/>
  <c r="H52" i="23" s="1"/>
  <c r="G52" i="23" s="1"/>
  <c r="H17" i="23"/>
  <c r="I17" i="23" s="1"/>
  <c r="H29" i="23"/>
  <c r="F29" i="23"/>
  <c r="I29" i="23" s="1"/>
  <c r="F65" i="23"/>
  <c r="H65" i="23"/>
  <c r="G51" i="23" l="1"/>
  <c r="I50" i="23"/>
  <c r="I52" i="23"/>
  <c r="I65" i="23"/>
  <c r="A5" i="25"/>
  <c r="A4" i="25"/>
  <c r="A6" i="24"/>
  <c r="I51" i="23" l="1"/>
  <c r="N55" i="23" l="1"/>
  <c r="N50" i="23"/>
  <c r="H21" i="23"/>
  <c r="H15" i="23"/>
  <c r="I15" i="23" s="1"/>
  <c r="H57" i="23"/>
  <c r="I57" i="23" s="1"/>
  <c r="H64" i="23" l="1"/>
  <c r="F64" i="23"/>
  <c r="H58" i="23"/>
  <c r="H59" i="23"/>
  <c r="F59" i="23"/>
  <c r="F58" i="23"/>
  <c r="H47" i="23"/>
  <c r="F47" i="23"/>
  <c r="F46" i="23"/>
  <c r="F45" i="23"/>
  <c r="H45" i="23" s="1"/>
  <c r="G45" i="23" s="1"/>
  <c r="H44" i="23"/>
  <c r="F44" i="23"/>
  <c r="H43" i="23"/>
  <c r="F43" i="23"/>
  <c r="H16" i="23"/>
  <c r="I16" i="23" s="1"/>
  <c r="H56" i="23"/>
  <c r="I56" i="23" s="1"/>
  <c r="F21" i="23"/>
  <c r="H28" i="23"/>
  <c r="F28" i="23"/>
  <c r="F38" i="23"/>
  <c r="H38" i="23"/>
  <c r="H35" i="23"/>
  <c r="F35" i="23"/>
  <c r="F32" i="23"/>
  <c r="H32" i="23"/>
  <c r="H14" i="23"/>
  <c r="I14" i="23" s="1"/>
  <c r="I44" i="23" l="1"/>
  <c r="I45" i="23"/>
  <c r="I43" i="23"/>
  <c r="I47" i="23"/>
  <c r="I59" i="23"/>
  <c r="I58" i="23"/>
  <c r="I64" i="23"/>
  <c r="I28" i="23"/>
  <c r="I35" i="23"/>
  <c r="I21" i="23"/>
  <c r="I38" i="23"/>
  <c r="I32" i="23"/>
  <c r="P68" i="23" l="1"/>
  <c r="R68" i="23" s="1"/>
  <c r="I25" i="24"/>
  <c r="H20" i="23"/>
  <c r="F20" i="23"/>
  <c r="I20" i="23" l="1"/>
  <c r="H13" i="23" l="1"/>
  <c r="G67" i="23"/>
  <c r="E67" i="23"/>
  <c r="H63" i="23"/>
  <c r="F63" i="23"/>
  <c r="I63" i="23" l="1"/>
  <c r="I13" i="23"/>
  <c r="P69" i="23" s="1"/>
  <c r="R69" i="23" s="1"/>
  <c r="H14" i="1" l="1"/>
  <c r="H15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2" i="1"/>
  <c r="H44" i="1"/>
  <c r="H45" i="1"/>
  <c r="H46" i="1"/>
  <c r="H47" i="1"/>
  <c r="H48" i="1"/>
  <c r="H49" i="1"/>
  <c r="H50" i="1"/>
  <c r="H51" i="1"/>
  <c r="H52" i="1"/>
  <c r="H53" i="1"/>
  <c r="H54" i="1"/>
  <c r="H55" i="1"/>
  <c r="H13" i="1"/>
  <c r="F14" i="1"/>
  <c r="F15" i="1"/>
  <c r="F17" i="1"/>
  <c r="F18" i="1"/>
  <c r="F19" i="1"/>
  <c r="F20" i="1"/>
  <c r="F21" i="1"/>
  <c r="F22" i="1"/>
  <c r="F24" i="1"/>
  <c r="I24" i="1" s="1"/>
  <c r="F25" i="1"/>
  <c r="F26" i="1"/>
  <c r="F27" i="1"/>
  <c r="F28" i="1"/>
  <c r="F29" i="1"/>
  <c r="F30" i="1"/>
  <c r="F31" i="1"/>
  <c r="F32" i="1"/>
  <c r="F33" i="1"/>
  <c r="F34" i="1"/>
  <c r="I34" i="1" s="1"/>
  <c r="F35" i="1"/>
  <c r="F36" i="1"/>
  <c r="F38" i="1"/>
  <c r="F39" i="1"/>
  <c r="F40" i="1"/>
  <c r="F41" i="1"/>
  <c r="F42" i="1"/>
  <c r="F44" i="1"/>
  <c r="F45" i="1"/>
  <c r="F46" i="1"/>
  <c r="F47" i="1"/>
  <c r="F48" i="1"/>
  <c r="F49" i="1"/>
  <c r="F50" i="1"/>
  <c r="F51" i="1"/>
  <c r="F52" i="1"/>
  <c r="I52" i="1" s="1"/>
  <c r="F53" i="1"/>
  <c r="F54" i="1"/>
  <c r="F55" i="1"/>
  <c r="F13" i="1"/>
  <c r="I55" i="1" l="1"/>
  <c r="I20" i="1"/>
  <c r="I30" i="1"/>
  <c r="I46" i="1"/>
  <c r="I44" i="1"/>
  <c r="I26" i="1"/>
  <c r="I25" i="1"/>
  <c r="I31" i="1"/>
  <c r="I22" i="1"/>
  <c r="I21" i="1"/>
  <c r="I28" i="1"/>
  <c r="I53" i="1"/>
  <c r="I45" i="1"/>
  <c r="I35" i="1"/>
  <c r="I15" i="1"/>
  <c r="I54" i="1"/>
  <c r="I42" i="1"/>
  <c r="I38" i="1"/>
  <c r="I19" i="1"/>
  <c r="I27" i="1"/>
  <c r="I51" i="1"/>
  <c r="I36" i="1"/>
  <c r="I33" i="1"/>
  <c r="I29" i="1"/>
  <c r="I48" i="1"/>
  <c r="I32" i="1"/>
  <c r="I50" i="1"/>
  <c r="I13" i="1"/>
  <c r="I49" i="1"/>
  <c r="I41" i="1"/>
  <c r="I18" i="1"/>
  <c r="I14" i="1"/>
  <c r="I40" i="1"/>
  <c r="I47" i="1"/>
  <c r="I39" i="1"/>
  <c r="I17" i="1"/>
  <c r="I56" i="1" l="1"/>
  <c r="I16" i="1"/>
  <c r="I37" i="1"/>
  <c r="I43" i="1"/>
  <c r="I23" i="1"/>
  <c r="I57" i="1"/>
  <c r="G46" i="23" l="1"/>
  <c r="I46" i="23"/>
  <c r="M11" i="23" l="1"/>
  <c r="E24" i="24"/>
  <c r="P67" i="23"/>
  <c r="N48" i="23"/>
  <c r="I24" i="24" l="1"/>
  <c r="C16" i="25"/>
  <c r="C17" i="25" s="1"/>
  <c r="B18" i="25" s="1"/>
  <c r="N54" i="23" l="1"/>
  <c r="N56" i="23" s="1"/>
  <c r="J24" i="24"/>
  <c r="I26" i="24"/>
</calcChain>
</file>

<file path=xl/sharedStrings.xml><?xml version="1.0" encoding="utf-8"?>
<sst xmlns="http://schemas.openxmlformats.org/spreadsheetml/2006/main" count="337" uniqueCount="218">
  <si>
    <t>ลำดับที่</t>
  </si>
  <si>
    <t>รายการ</t>
  </si>
  <si>
    <t>จำนวน</t>
  </si>
  <si>
    <t>หน่วย</t>
  </si>
  <si>
    <t>ค่าแรงงาน</t>
  </si>
  <si>
    <t>ค่าวัสดุและแรงงาน</t>
  </si>
  <si>
    <t>หมายเหตุ</t>
  </si>
  <si>
    <t>ราคาต่อหน่วย</t>
  </si>
  <si>
    <t>จำนวนเงิน</t>
  </si>
  <si>
    <t>ตร.ม.</t>
  </si>
  <si>
    <t>FACTOR   F</t>
  </si>
  <si>
    <t>บาท/ตร.ม.</t>
  </si>
  <si>
    <t>ค่าก่อสร้าง</t>
  </si>
  <si>
    <t>แบบแสดงรายการ ปริมาณงาน และราคา</t>
  </si>
  <si>
    <t>แบบเลขที่</t>
  </si>
  <si>
    <t>หน่วย : บาท</t>
  </si>
  <si>
    <t>ค่าวัสดุ</t>
  </si>
  <si>
    <t>รวม</t>
  </si>
  <si>
    <t>แบบสรุปค่าก่อสร้าง</t>
  </si>
  <si>
    <t>ค่างานต้นทุน</t>
  </si>
  <si>
    <t>เงื่อนไขการใช้ตาราง Factor F</t>
  </si>
  <si>
    <t>รวมค่าก่อสร้าง</t>
  </si>
  <si>
    <t>หน่ายงานเจ้าของโครงการ/งานก่อสร้าง คณะวิศวกรรมศาสตร์ มหาวิทยาลัยเทคโนโลยีราชมงคลอีสาน วิทยาเขตขอนแก่น</t>
  </si>
  <si>
    <t>ชุด</t>
  </si>
  <si>
    <t>สถานที่ก่อสร้าง  คณะวิศวกรรมศาสตร์ มหาวิทยาลัยเทคโนโลยีราชมงคลอีสาน วิทยาเขตขอนแก่น</t>
  </si>
  <si>
    <t>(ค่าใช้จ่ายพิเศษตามข้อกำหนดและค่าใช้จ่ายอื่นที่จำเป็นต้องมี)</t>
  </si>
  <si>
    <t>กลุ่มงาน/งาน  สรุปค่าก่อสร้าง</t>
  </si>
  <si>
    <t>............................................................</t>
  </si>
  <si>
    <t>เฉลี่ย</t>
  </si>
  <si>
    <t>คำนวณราคากลางโดย  คณะกรรมการกำหนดราคากลาง                                          เมื่อวันที่    3   เดือน   ตุลาคม   พ.ศ. 2558</t>
  </si>
  <si>
    <t>ลบ.ม.</t>
  </si>
  <si>
    <t>ม.</t>
  </si>
  <si>
    <t>รวมราคา ทั้งสิ้น</t>
  </si>
  <si>
    <t xml:space="preserve">ชื่อโครงการ/งานก่อสร้าง  ปรับปรุงและต่อเติมอาคารเรียนปฎิบัติการวิศวกรรมเมคคาทรอนิกส์  ตำบลในเมือง  อำเภอเมือง  จังหวัดขอนแก่น  </t>
  </si>
  <si>
    <t>งานรื้อถอนของเดิม</t>
  </si>
  <si>
    <t>งานรื้อพื้นเก่า</t>
  </si>
  <si>
    <t>เหมา</t>
  </si>
  <si>
    <t>งานตีผนังโปร่ง(ชั้น1,2,3)</t>
  </si>
  <si>
    <t>งานรื้อโครงเหล็กด้านหน้า</t>
  </si>
  <si>
    <t>งานเทพื้นคอนกรีตขัดมัน</t>
  </si>
  <si>
    <t>คอนกรีต180ksc</t>
  </si>
  <si>
    <t>wiremesh5mm.@15</t>
  </si>
  <si>
    <t>ทรายหยาบรองพื้น</t>
  </si>
  <si>
    <t>งานพื้นขัดมัน</t>
  </si>
  <si>
    <t>ไม้แบบ</t>
  </si>
  <si>
    <t>งานซ่อมแซม</t>
  </si>
  <si>
    <t>งานทาสีภายนอก</t>
  </si>
  <si>
    <t>งานซ่อมแซมผนังเดิม</t>
  </si>
  <si>
    <t>งานก่อกั้นผนังอิฐแดง</t>
  </si>
  <si>
    <t>งานติดตั้งผนังเบา</t>
  </si>
  <si>
    <t>งานกั้นรั้วราวเหล็กใหม่</t>
  </si>
  <si>
    <t>งานซ่อมแซมช่องแสงบานเก็ดปิดตาย</t>
  </si>
  <si>
    <t>บาน</t>
  </si>
  <si>
    <t>งานซ่อมบานประตู(ทำสีใหม่)</t>
  </si>
  <si>
    <t>งานงานซ่อมบานหน้าต่าง</t>
  </si>
  <si>
    <t>งานซ่อมหน้าต่างบานเกล็ด</t>
  </si>
  <si>
    <t>งานซ่อมราวระเบียง</t>
  </si>
  <si>
    <t>งานขัดพื้นเก่า</t>
  </si>
  <si>
    <t>นั่งร้าน</t>
  </si>
  <si>
    <t>งานตกแต่ง</t>
  </si>
  <si>
    <t>งานติดตั้งcomposite</t>
  </si>
  <si>
    <t>งานติดตั้งระแนงเหล็ก</t>
  </si>
  <si>
    <t>งานป้ายสาขาวิชาแกรนนิดำ</t>
  </si>
  <si>
    <t>งานต่อเติม</t>
  </si>
  <si>
    <t>งานต่อเติม(ห้องน้ำ)</t>
  </si>
  <si>
    <t>งานฝ้า</t>
  </si>
  <si>
    <t>งานหลังคาเมทอลชีท</t>
  </si>
  <si>
    <t>งานไฟฟ้า(แสงสว่าง)</t>
  </si>
  <si>
    <t>ถังบำบัดสำเร็จรูป1คิว</t>
  </si>
  <si>
    <t>งานระบบท่อ</t>
  </si>
  <si>
    <t>งานสีทาภายนอก</t>
  </si>
  <si>
    <t>สุขภัณฑ์</t>
  </si>
  <si>
    <t>งานกระเบื้อง</t>
  </si>
  <si>
    <t>งานก่อฉาบ</t>
  </si>
  <si>
    <t>งานโครงสร้างเสาสำเร็จ</t>
  </si>
  <si>
    <t>รวมราคา งานรื้อถอนของเดิม</t>
  </si>
  <si>
    <t>รวมราคา งานเทพื้นคอนกรีตขัดมัน</t>
  </si>
  <si>
    <t>รวมราคา งานซ่อมแซม</t>
  </si>
  <si>
    <t>รวมราคา งานตกแต่ง</t>
  </si>
  <si>
    <t>รวมราคา งานต่อเติม</t>
  </si>
  <si>
    <t>งานกันสาด poly carbonate</t>
  </si>
  <si>
    <t>เงินล่วงหน้าจ่าย...........................................%</t>
  </si>
  <si>
    <t>เงินประกันผลงานหัก.. ..............................%</t>
  </si>
  <si>
    <t>ดอกเบี้ยเงินกู้................................................%</t>
  </si>
  <si>
    <t>ภาษีมูลค่าเพิ่ม..............................................%</t>
  </si>
  <si>
    <t>(                                            )</t>
  </si>
  <si>
    <t>ผู้ประมาณราคา</t>
  </si>
  <si>
    <t>บัญชีแสดงปริมาณงานและราคาก่อสร้าง</t>
  </si>
  <si>
    <t>ชื่อโครงการ/งานก่อสร้าง  …………………………………………………………………………………………………………………………………………………………………………</t>
  </si>
  <si>
    <t>สถานที่ก่อสร้าง  …………………………………………………………………………………………………………………………………………………………………………………….</t>
  </si>
  <si>
    <t>หน่ายงานเจ้าของโครงการ/งานก่อสร้าง……………………………………………………………………………………………………………………………………………………….</t>
  </si>
  <si>
    <t xml:space="preserve">ผู้ประมาณราคา                                           เมื่อวันที่           เดือน                พ.ศ.  </t>
  </si>
  <si>
    <t xml:space="preserve">ชื่อโครงการ/งานก่อสร้าง  </t>
  </si>
  <si>
    <t xml:space="preserve">สถานที่ก่อสร้าง  </t>
  </si>
  <si>
    <t xml:space="preserve">หน่วยงานเจ้าของโครงการ/งานก่อสร้าง  </t>
  </si>
  <si>
    <t>คำนวณราคา เมื่อวันที่           เดือน     พ.ศ. 2558</t>
  </si>
  <si>
    <t>ขนาดหรือเนื้อที่อาคาร จำนวน          ตร.ม.</t>
  </si>
  <si>
    <r>
      <t>รายการประมาณราคา</t>
    </r>
    <r>
      <rPr>
        <sz val="14"/>
        <rFont val="Angsana New"/>
        <family val="1"/>
      </rPr>
      <t xml:space="preserve">     </t>
    </r>
  </si>
  <si>
    <t xml:space="preserve">แบบ ปร.6 </t>
  </si>
  <si>
    <r>
      <t>สถานที่ก่อสร้าง</t>
    </r>
    <r>
      <rPr>
        <sz val="14"/>
        <rFont val="Angsana New"/>
        <family val="1"/>
      </rPr>
      <t xml:space="preserve">    </t>
    </r>
  </si>
  <si>
    <t xml:space="preserve">แบบเลขที่  </t>
  </si>
  <si>
    <t>รายการที่</t>
  </si>
  <si>
    <t>สำนัก/กอง</t>
  </si>
  <si>
    <r>
      <t>กรม</t>
    </r>
    <r>
      <rPr>
        <sz val="14"/>
        <rFont val="Angsana New"/>
        <family val="1"/>
      </rPr>
      <t xml:space="preserve">  </t>
    </r>
  </si>
  <si>
    <r>
      <t xml:space="preserve">ประมาณการเมื่อวันที่ </t>
    </r>
    <r>
      <rPr>
        <sz val="14"/>
        <rFont val="Angsana New"/>
        <family val="1"/>
      </rPr>
      <t xml:space="preserve">                      </t>
    </r>
    <r>
      <rPr>
        <b/>
        <sz val="14"/>
        <rFont val="Angsana New"/>
        <family val="1"/>
      </rPr>
      <t xml:space="preserve">เดือน   </t>
    </r>
    <r>
      <rPr>
        <sz val="14"/>
        <rFont val="Angsana New"/>
        <family val="1"/>
      </rPr>
      <t xml:space="preserve">                          </t>
    </r>
    <r>
      <rPr>
        <b/>
        <sz val="14"/>
        <rFont val="Angsana New"/>
        <family val="1"/>
      </rPr>
      <t xml:space="preserve">     พ.ศ.</t>
    </r>
    <r>
      <rPr>
        <sz val="14"/>
        <rFont val="Angsana New"/>
        <family val="1"/>
      </rPr>
      <t xml:space="preserve">   </t>
    </r>
  </si>
  <si>
    <t>หลัง/งาน</t>
  </si>
  <si>
    <t>(บาท)</t>
  </si>
  <si>
    <r>
      <t xml:space="preserve">ประมาณการโดย    </t>
    </r>
    <r>
      <rPr>
        <sz val="14"/>
        <rFont val="Angsana New"/>
        <family val="1"/>
      </rPr>
      <t>................................................................</t>
    </r>
  </si>
  <si>
    <t xml:space="preserve">                                     (..................................................)</t>
  </si>
  <si>
    <r>
      <t xml:space="preserve">ตรวจ </t>
    </r>
    <r>
      <rPr>
        <sz val="14"/>
        <rFont val="Angsana New"/>
        <family val="1"/>
      </rPr>
      <t xml:space="preserve">                      .................................................................  </t>
    </r>
  </si>
  <si>
    <t>หัวหน้าฝ่าย</t>
  </si>
  <si>
    <r>
      <t xml:space="preserve">เห็นชอบ    </t>
    </r>
    <r>
      <rPr>
        <sz val="14"/>
        <rFont val="Angsana New"/>
        <family val="1"/>
      </rPr>
      <t xml:space="preserve">            ..................................................................  </t>
    </r>
  </si>
  <si>
    <t>ผู้อำนวยการกอง</t>
  </si>
  <si>
    <t>แบบเลขที่ :</t>
  </si>
  <si>
    <t xml:space="preserve">                                                                                                                                                                           </t>
  </si>
  <si>
    <t>ราคาวัสดุสิ่งของ</t>
  </si>
  <si>
    <t>หมวดงานปรับปรุง</t>
  </si>
  <si>
    <t> 1</t>
  </si>
  <si>
    <t>งานไฟฟ้า</t>
  </si>
  <si>
    <t>งานทาสี</t>
  </si>
  <si>
    <t>รวมงานโครงหลังคา</t>
  </si>
  <si>
    <t>รวมงานไฟฟ้า</t>
  </si>
  <si>
    <t>รวมงานทาสี</t>
  </si>
  <si>
    <t>รวมงานหมวดปรับปรุง</t>
  </si>
  <si>
    <t>แบบ  ปร.4 (ก)  แผ่นที่.....1/1....</t>
  </si>
  <si>
    <t>งานปรับปรุงผนัง</t>
  </si>
  <si>
    <t>งานเตรียมพื้นที่ปรับปรุง (งานรื้อถอน)</t>
  </si>
  <si>
    <t>รวมราคา งานเตรียมพื้นที่ปรับปรุง (งานรื้อถอน)</t>
  </si>
  <si>
    <t>* น้ำยารองพื้นปูนเก่า 1 เที่ยว มอก. 1123-2555</t>
  </si>
  <si>
    <t>* สีทับหน้า 2 เที่ยว</t>
  </si>
  <si>
    <t>ทาสีผนัง สีน้ำอะครีลิค 100 % ทาผนังภายนอก มอก.2321-2549</t>
  </si>
  <si>
    <t>ทาสีผนัง สีน้ำอะครีลิค 100 % ทาผนังภายใน มอก.2321-2549</t>
  </si>
  <si>
    <t>* น้ำยารองพื้นปูนเก่า 1 เที่ยว</t>
  </si>
  <si>
    <t>งานฝ้าเพดาน</t>
  </si>
  <si>
    <t>งานประตู</t>
  </si>
  <si>
    <t>งานหลังคา</t>
  </si>
  <si>
    <t>งานราวเหล็กระเบียงกันตก</t>
  </si>
  <si>
    <t>รวมงานราวเหล็กระเบียงกันตก</t>
  </si>
  <si>
    <t>ด้วยวัสดุประเภท Acrylic Filler หรือ Acrylic Sealant</t>
  </si>
  <si>
    <t xml:space="preserve">* ขูดลอก ขัดล้างทําความสะอาดผิวผนัง อุดโป้วรอยแตกร้าว </t>
  </si>
  <si>
    <t>(ห้ามใช้ผงยิปซั่มหรือดินสอพอง) ขัดผิวให้เรียบ</t>
  </si>
  <si>
    <t xml:space="preserve"> ทาน้ำยารองพื้นปูนเก่า ทาสีรองพื้น แล้วทาสีจริงทับหน้า</t>
  </si>
  <si>
    <t>คิดเหมา</t>
  </si>
  <si>
    <t>งานติดตั้งดวงโคมตะแกรง (ดวงโคมเดิม)</t>
  </si>
  <si>
    <t>รวมงานประตู</t>
  </si>
  <si>
    <t>ฝ้ายิบซั่มบอร์ดหนา 9 มม. โครงเคร่าโลหะชุบสังกะสี</t>
  </si>
  <si>
    <t>ท่อน</t>
  </si>
  <si>
    <t>แผ่น</t>
  </si>
  <si>
    <t>น็อตพุ๊กเหล็กขนาด 1/2" x  95 มม.</t>
  </si>
  <si>
    <t>ตัว</t>
  </si>
  <si>
    <t>งานทาสีเหล็กราวกันตก</t>
  </si>
  <si>
    <t>ฝ้าระแนงอลูมิเนียม ภายนอก</t>
  </si>
  <si>
    <t>สายไฟ 2 x 1.5 sq.mm VAF 300V.</t>
  </si>
  <si>
    <t>สายไฟ 2 x 2.5 sq.mm VAF 300V.</t>
  </si>
  <si>
    <t>ม้วน</t>
  </si>
  <si>
    <t>ซ่อมกระจกบานประตู</t>
  </si>
  <si>
    <t>งานติดตั้งดวงโคมดาวน์ไลท์ (ดวงโคมเดิม)</t>
  </si>
  <si>
    <t>รวมงานฝ้าเพดาน</t>
  </si>
  <si>
    <t>แบบ ปร. 5 (ก)</t>
  </si>
  <si>
    <t>กลุ่มงาน/งาน สรุปค่าปรับปรุง</t>
  </si>
  <si>
    <t xml:space="preserve">แบบเลขที่     </t>
  </si>
  <si>
    <t>เงินล่วงหน้าจ่าย........................-...................%</t>
  </si>
  <si>
    <t>เงินประกันผลงานหัก...............-..................%</t>
  </si>
  <si>
    <t>ดอกเบี้ยเงินกู้...........................6................% ต่อปี</t>
  </si>
  <si>
    <t>ภาษีมูลค่าเพิ่ม...........................7..................%</t>
  </si>
  <si>
    <t>.........................................................</t>
  </si>
  <si>
    <t>ประธานกรรมการกำหนดราคากลาง</t>
  </si>
  <si>
    <t>.....................................................</t>
  </si>
  <si>
    <t>.......................................................</t>
  </si>
  <si>
    <t>กรรมการกำหนดราคากลาง</t>
  </si>
  <si>
    <t>แบบสรุปราคากลางงานก่อสร้างอาคาร</t>
  </si>
  <si>
    <t>สรุป</t>
  </si>
  <si>
    <t>รวมค่าก่อสร้างทั้งโครงการ/งานก่อสร้าง</t>
  </si>
  <si>
    <t>ราคากลาง</t>
  </si>
  <si>
    <r>
      <t>แบบ ปร.4 (ก)  ที่แนบ  มีจำนวน   3</t>
    </r>
    <r>
      <rPr>
        <sz val="14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  หน้า</t>
    </r>
  </si>
  <si>
    <t xml:space="preserve"> ปรับปรุงห้องปฏิบัติการเทคโนโลยีปัญญาประดิษฐ์</t>
  </si>
  <si>
    <t>(ดร.ธวัชชัย  โทอินทร์ )</t>
  </si>
  <si>
    <t>(อาจารย์อัตพล บุบพิ)</t>
  </si>
  <si>
    <t>(ผู้ช่วยศาสตราจารย์กิตติ  ทูลธรรม)</t>
  </si>
  <si>
    <t>ชื่อโครงการ/งานก่อสร้าง :     ปรับปรุงห้องปฏิบัติการเทคโนโลยีปัญญาประดิษฐ์ ต.ในเมือง อ.เมืองขอนแก่น จ.ขอนแก่น</t>
  </si>
  <si>
    <t>ประตูเหล็กดัดกั้นระเบียง</t>
  </si>
  <si>
    <t>กุญแจลูกบิดประตูสแตนเลสมัน</t>
  </si>
  <si>
    <t xml:space="preserve"> (รื้อขนไป)</t>
  </si>
  <si>
    <t xml:space="preserve">งานรื้อถอนฝ้ายิบซั่มบอร์ดฉาบเรียบ (วัสดุแผ่นพร้อมโครงเคร่า) </t>
  </si>
  <si>
    <t>(รื้อขนไป)</t>
  </si>
  <si>
    <t xml:space="preserve">งานรื้อถอนผนังยิปซั่มบอร์ดพร้อมโครงเคร่า </t>
  </si>
  <si>
    <t>ใช้โคมเดิม (รื้อกอง)</t>
  </si>
  <si>
    <t xml:space="preserve">งานรื้อถอนดวงโคมพร้อมสายไฟฟ้า (ชุดโคมดาวน์ไลท์) </t>
  </si>
  <si>
    <t xml:space="preserve">งานรื้อถอนดวงโคมพร้อมสายไฟฟ้า (ชุดโคมหลอดฟลูออเรสเซนต์ชนิดเดี่ยว,คู่,กล่องเหล็กพับเปลือยหรือชนิดใกล้เคียง) </t>
  </si>
  <si>
    <t>ใช้ดาวน์ไลท์เดิม (รื้อกอง)</t>
  </si>
  <si>
    <t>งานซ่อมแซมผนังเบา (ซ่อมรอยแตกร้าว )</t>
  </si>
  <si>
    <t>ทาสีฝ้าเพดาน สีน้ำอะครีลิค  100 %  มอก.2321-2549</t>
  </si>
  <si>
    <t>เหล็กกล่อง ขนาด 3"x3" หนา 3.2 มม.</t>
  </si>
  <si>
    <t>มุงหลังคากระเบื้องคอนกรีตลอนโค้งหรือลอนเหลี่ยม</t>
  </si>
  <si>
    <t>ตะปูเกลียวยึดกระเบื้องคอนกรีตปลายสว่าน 4 นิ้ว</t>
  </si>
  <si>
    <t>ครอบสันโค้ง</t>
  </si>
  <si>
    <t>งบประมาณ</t>
  </si>
  <si>
    <t>ส่วนต่าง</t>
  </si>
  <si>
    <t>ปูนปั้นครอบหลังคาตะครอบสัน</t>
  </si>
  <si>
    <t>เมตร</t>
  </si>
  <si>
    <t>รวมค่าแรง</t>
  </si>
  <si>
    <t>ราวเพิ่ม 2*8 เมตร</t>
  </si>
  <si>
    <t xml:space="preserve">งานขูดลอกสี ทำความสะอาดผนังเดิม </t>
  </si>
  <si>
    <t>รวมงานปรับปรุงผนัง</t>
  </si>
  <si>
    <t>งานรื้อถอนหลังคากระเบื้องคอนกรีตเดิม</t>
  </si>
  <si>
    <t>เหล็กกล่อง ขนาด 1 1/2"x3" หนา 2.0 มม.</t>
  </si>
  <si>
    <t>แผ่นหล็ก ขนาด 4"x4" หนา 4.0 มม.</t>
  </si>
  <si>
    <t>ท่ออ่อนร้อยสายไฟ ขนาด 3/8"  (1 ม้วน 50 เมตร)</t>
  </si>
  <si>
    <r>
      <rPr>
        <b/>
        <sz val="16"/>
        <color theme="1"/>
        <rFont val="TH SarabunPSK"/>
        <family val="2"/>
      </rPr>
      <t>กลุ่มงาน/งาน</t>
    </r>
    <r>
      <rPr>
        <sz val="16"/>
        <color theme="1"/>
        <rFont val="TH SarabunPSK"/>
        <family val="2"/>
      </rPr>
      <t xml:space="preserve"> : งานปรับปรุง</t>
    </r>
  </si>
  <si>
    <r>
      <rPr>
        <b/>
        <sz val="16"/>
        <color theme="1"/>
        <rFont val="TH SarabunPSK"/>
        <family val="2"/>
      </rPr>
      <t>ชื่อโครงการ/งานก่อสร้าง :</t>
    </r>
    <r>
      <rPr>
        <sz val="16"/>
        <color theme="1"/>
        <rFont val="TH SarabunPSK"/>
        <family val="2"/>
      </rPr>
      <t xml:space="preserve">     ปรับปรุงห้องปฏิบัติการเทคโนโลยีปัญญาประดิษฐ์ ต.ในเมือง อ.เมืองขอนแก่น จ.ขอนแก่น</t>
    </r>
  </si>
  <si>
    <r>
      <rPr>
        <b/>
        <sz val="16"/>
        <color theme="1"/>
        <rFont val="TH SarabunPSK"/>
        <family val="2"/>
      </rPr>
      <t xml:space="preserve">สถานที่ก่อสร้าง : </t>
    </r>
    <r>
      <rPr>
        <sz val="16"/>
        <color theme="1"/>
        <rFont val="TH SarabunPSK"/>
        <family val="2"/>
      </rPr>
      <t xml:space="preserve"> มหาวิทยาลัยเทคโนโลยีราชมงคลอีสาน วิทยาขอนแก่น   อ.เมือง จ.ขอนแก่น                                 </t>
    </r>
  </si>
  <si>
    <r>
      <rPr>
        <b/>
        <sz val="16"/>
        <color theme="1"/>
        <rFont val="TH SarabunPSK"/>
        <family val="2"/>
      </rPr>
      <t>หน่วยงานเจ้าของโครงการ/งานก่อสร้าง :</t>
    </r>
    <r>
      <rPr>
        <sz val="16"/>
        <color theme="1"/>
        <rFont val="TH SarabunPSK"/>
        <family val="2"/>
      </rPr>
      <t xml:space="preserve"> คณะครุศาสตร์อุตสาหกรรม มหาวิทยาลัยเทคโนโลยีราชมงคลอีสาน วิทยาขอนแก่น</t>
    </r>
  </si>
  <si>
    <r>
      <rPr>
        <b/>
        <sz val="16"/>
        <color theme="1"/>
        <rFont val="TH SarabunPSK"/>
        <family val="2"/>
      </rPr>
      <t>เมื่อวันที่</t>
    </r>
    <r>
      <rPr>
        <sz val="16"/>
        <color theme="1"/>
        <rFont val="TH SarabunPSK"/>
        <family val="2"/>
      </rPr>
      <t xml:space="preserve">  1   เดือน มิถุนายน   พ.ศ. 2566          </t>
    </r>
  </si>
  <si>
    <r>
      <t>คำนวณราคากลางโดย :</t>
    </r>
    <r>
      <rPr>
        <sz val="16"/>
        <color theme="1"/>
        <rFont val="TH SarabunPSK"/>
        <family val="2"/>
      </rPr>
      <t xml:space="preserve"> คณะกรรมการกำหนดราคากลาง คำสั่งที่ 219/2566 ลงวันที่ 2 พ.ค. 2566</t>
    </r>
  </si>
  <si>
    <r>
      <t xml:space="preserve">คำนวณราคากลางโดย : คณะกรรมการกำหนดราคากลาง คำสั่งที่ 219/2566 ลงวันที่ 2 พ.ค. 2566 </t>
    </r>
    <r>
      <rPr>
        <b/>
        <sz val="14"/>
        <color rgb="FFFF0000"/>
        <rFont val="TH SarabunPSK"/>
        <family val="2"/>
      </rPr>
      <t xml:space="preserve">  </t>
    </r>
    <r>
      <rPr>
        <b/>
        <sz val="14"/>
        <color theme="1"/>
        <rFont val="TH SarabunPSK"/>
        <family val="2"/>
      </rPr>
      <t>เมื่อวันที่ 1 มิ.ย. พ.ศ. 2566</t>
    </r>
  </si>
  <si>
    <t>หน่วยงานเจ้าของโครงการ/งานก่อสร้าง : คณะครุศาสตร์อุตสาหกรรม</t>
  </si>
  <si>
    <t>แบบ ปร.4 และ ปร.5   ที่แนบ  มีจำนวน   5  หน้า</t>
  </si>
  <si>
    <r>
      <t xml:space="preserve">คำนวณราคากลาง เมื่อวันที่  </t>
    </r>
    <r>
      <rPr>
        <b/>
        <sz val="14"/>
        <color rgb="FFFF0000"/>
        <rFont val="TH SarabunPSK"/>
        <family val="2"/>
      </rPr>
      <t xml:space="preserve"> </t>
    </r>
    <r>
      <rPr>
        <b/>
        <sz val="14"/>
        <color theme="1"/>
        <rFont val="TH SarabunPSK"/>
        <family val="2"/>
      </rPr>
      <t xml:space="preserve">1 เดือน  มิถุนายน </t>
    </r>
    <r>
      <rPr>
        <sz val="14"/>
        <color theme="1"/>
        <rFont val="TH SarabunPSK"/>
        <family val="2"/>
      </rPr>
      <t xml:space="preserve"> </t>
    </r>
    <r>
      <rPr>
        <b/>
        <sz val="14"/>
        <color theme="1"/>
        <rFont val="TH SarabunPSK"/>
        <family val="2"/>
      </rPr>
      <t>พ.ศ. 2566</t>
    </r>
    <r>
      <rPr>
        <b/>
        <sz val="14"/>
        <color rgb="FFFF0000"/>
        <rFont val="TH SarabunPSK"/>
        <family val="2"/>
      </rPr>
      <t xml:space="preserve">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</si>
</sst>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#,##0_ ;\-#,##0\ "/>
  </numFmts>
  <fonts count="4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i/>
      <sz val="14"/>
      <name val="TH SarabunPSK"/>
      <family val="2"/>
    </font>
    <font>
      <b/>
      <sz val="11"/>
      <name val="TH SarabunPSK"/>
      <family val="2"/>
    </font>
    <font>
      <b/>
      <i/>
      <sz val="14"/>
      <name val="TH SarabunPSK"/>
      <family val="2"/>
    </font>
    <font>
      <b/>
      <sz val="14"/>
      <name val="Angsana New"/>
      <family val="1"/>
    </font>
    <font>
      <sz val="14"/>
      <name val="Angsana New"/>
      <family val="1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1"/>
      <color indexed="8"/>
      <name val="Angsana New"/>
      <family val="1"/>
    </font>
    <font>
      <sz val="10"/>
      <name val="Arial"/>
      <family val="2"/>
    </font>
    <font>
      <sz val="16"/>
      <name val="AngsanaUPC"/>
      <family val="1"/>
    </font>
    <font>
      <u/>
      <sz val="10"/>
      <color indexed="12"/>
      <name val="Arial"/>
      <family val="2"/>
    </font>
    <font>
      <sz val="14"/>
      <name val="Cordia New"/>
      <family val="2"/>
    </font>
    <font>
      <u/>
      <sz val="14"/>
      <color theme="10"/>
      <name val="Cordia New"/>
      <family val="2"/>
    </font>
    <font>
      <sz val="14"/>
      <color rgb="FFFFFF00"/>
      <name val="TH SarabunPSK"/>
      <family val="2"/>
    </font>
    <font>
      <b/>
      <i/>
      <sz val="14"/>
      <color rgb="FFFFFF00"/>
      <name val="TH SarabunPSK"/>
      <family val="2"/>
    </font>
    <font>
      <i/>
      <sz val="14"/>
      <color rgb="FFFFFF00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Angsana New"/>
      <family val="1"/>
    </font>
    <font>
      <sz val="16"/>
      <color rgb="FFFF0000"/>
      <name val="Angsana New"/>
      <family val="1"/>
    </font>
    <font>
      <sz val="16"/>
      <name val="Angsana New"/>
      <family val="1"/>
    </font>
    <font>
      <b/>
      <sz val="16"/>
      <color indexed="8"/>
      <name val="Angsana New"/>
      <family val="1"/>
    </font>
    <font>
      <b/>
      <sz val="16"/>
      <name val="Angsana New"/>
      <family val="1"/>
    </font>
    <font>
      <b/>
      <sz val="16"/>
      <color rgb="FFFF0000"/>
      <name val="Angsana New"/>
      <family val="1"/>
    </font>
    <font>
      <sz val="16"/>
      <color theme="1"/>
      <name val="TH SarabunPSK"/>
      <family val="2"/>
    </font>
    <font>
      <sz val="16"/>
      <color rgb="FFFF0000"/>
      <name val="Angsana New"/>
      <family val="1"/>
      <charset val="22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16"/>
      <color theme="1"/>
      <name val="Angsana New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15">
    <xf numFmtId="0" fontId="0" fillId="0" borderId="0"/>
    <xf numFmtId="0" fontId="17" fillId="0" borderId="0"/>
    <xf numFmtId="165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9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3" fillId="0" borderId="0"/>
    <xf numFmtId="0" fontId="14" fillId="0" borderId="0"/>
    <xf numFmtId="0" fontId="16" fillId="0" borderId="0"/>
  </cellStyleXfs>
  <cellXfs count="35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165" fontId="4" fillId="0" borderId="0" xfId="2" applyFont="1"/>
    <xf numFmtId="0" fontId="3" fillId="0" borderId="0" xfId="0" applyFont="1" applyAlignment="1">
      <alignment horizontal="center"/>
    </xf>
    <xf numFmtId="0" fontId="7" fillId="0" borderId="3" xfId="0" applyFont="1" applyBorder="1"/>
    <xf numFmtId="165" fontId="7" fillId="0" borderId="3" xfId="2" applyFont="1" applyBorder="1"/>
    <xf numFmtId="0" fontId="7" fillId="0" borderId="2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right"/>
    </xf>
    <xf numFmtId="4" fontId="3" fillId="0" borderId="1" xfId="0" applyNumberFormat="1" applyFont="1" applyBorder="1"/>
    <xf numFmtId="165" fontId="7" fillId="0" borderId="2" xfId="2" applyFont="1" applyBorder="1"/>
    <xf numFmtId="165" fontId="3" fillId="0" borderId="0" xfId="0" applyNumberFormat="1" applyFont="1"/>
    <xf numFmtId="0" fontId="21" fillId="2" borderId="0" xfId="0" applyFont="1" applyFill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165" fontId="4" fillId="0" borderId="8" xfId="2" applyFont="1" applyBorder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167" fontId="4" fillId="0" borderId="9" xfId="2" applyNumberFormat="1" applyFont="1" applyBorder="1" applyAlignment="1">
      <alignment horizontal="center"/>
    </xf>
    <xf numFmtId="165" fontId="4" fillId="0" borderId="9" xfId="2" applyFont="1" applyBorder="1"/>
    <xf numFmtId="165" fontId="4" fillId="0" borderId="9" xfId="2" applyFont="1" applyBorder="1" applyAlignment="1">
      <alignment horizontal="center"/>
    </xf>
    <xf numFmtId="0" fontId="4" fillId="0" borderId="9" xfId="0" applyFont="1" applyBorder="1"/>
    <xf numFmtId="165" fontId="4" fillId="0" borderId="9" xfId="2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165" fontId="4" fillId="0" borderId="10" xfId="2" applyFont="1" applyBorder="1"/>
    <xf numFmtId="165" fontId="4" fillId="0" borderId="10" xfId="2" applyFont="1" applyBorder="1" applyAlignment="1">
      <alignment horizontal="center"/>
    </xf>
    <xf numFmtId="165" fontId="4" fillId="0" borderId="11" xfId="2" applyFont="1" applyBorder="1"/>
    <xf numFmtId="165" fontId="4" fillId="0" borderId="11" xfId="2" applyFont="1" applyBorder="1" applyAlignment="1">
      <alignment horizontal="center"/>
    </xf>
    <xf numFmtId="165" fontId="4" fillId="0" borderId="8" xfId="2" applyFont="1" applyBorder="1" applyAlignment="1">
      <alignment shrinkToFit="1"/>
    </xf>
    <xf numFmtId="0" fontId="7" fillId="0" borderId="8" xfId="0" applyFont="1" applyBorder="1"/>
    <xf numFmtId="0" fontId="4" fillId="0" borderId="9" xfId="0" applyFont="1" applyBorder="1" applyAlignment="1">
      <alignment horizontal="right"/>
    </xf>
    <xf numFmtId="0" fontId="7" fillId="0" borderId="9" xfId="0" applyFont="1" applyBorder="1"/>
    <xf numFmtId="0" fontId="4" fillId="0" borderId="12" xfId="0" applyFont="1" applyBorder="1"/>
    <xf numFmtId="0" fontId="3" fillId="0" borderId="9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/>
    <xf numFmtId="0" fontId="4" fillId="0" borderId="7" xfId="0" applyFont="1" applyBorder="1"/>
    <xf numFmtId="0" fontId="4" fillId="0" borderId="15" xfId="0" applyFont="1" applyBorder="1"/>
    <xf numFmtId="0" fontId="3" fillId="0" borderId="15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/>
    <xf numFmtId="167" fontId="4" fillId="2" borderId="9" xfId="2" applyNumberFormat="1" applyFont="1" applyFill="1" applyBorder="1" applyAlignment="1">
      <alignment horizontal="center"/>
    </xf>
    <xf numFmtId="165" fontId="4" fillId="2" borderId="9" xfId="2" applyFont="1" applyFill="1" applyBorder="1"/>
    <xf numFmtId="165" fontId="4" fillId="2" borderId="9" xfId="2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2" fillId="0" borderId="9" xfId="5" applyFont="1" applyFill="1" applyBorder="1" applyAlignment="1" applyProtection="1"/>
    <xf numFmtId="0" fontId="7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7" fontId="3" fillId="0" borderId="11" xfId="2" applyNumberFormat="1" applyFont="1" applyBorder="1" applyAlignment="1">
      <alignment horizontal="center"/>
    </xf>
    <xf numFmtId="165" fontId="3" fillId="0" borderId="11" xfId="2" applyFont="1" applyBorder="1"/>
    <xf numFmtId="0" fontId="3" fillId="3" borderId="3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/>
    <xf numFmtId="165" fontId="3" fillId="2" borderId="8" xfId="2" applyFont="1" applyFill="1" applyBorder="1" applyAlignment="1">
      <alignment horizontal="center"/>
    </xf>
    <xf numFmtId="166" fontId="3" fillId="2" borderId="8" xfId="2" applyNumberFormat="1" applyFont="1" applyFill="1" applyBorder="1" applyAlignment="1">
      <alignment horizontal="center"/>
    </xf>
    <xf numFmtId="165" fontId="3" fillId="2" borderId="8" xfId="2" applyFont="1" applyFill="1" applyBorder="1"/>
    <xf numFmtId="0" fontId="3" fillId="3" borderId="16" xfId="0" applyFont="1" applyFill="1" applyBorder="1" applyAlignment="1">
      <alignment horizontal="right"/>
    </xf>
    <xf numFmtId="0" fontId="8" fillId="0" borderId="9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5" fontId="3" fillId="3" borderId="3" xfId="2" applyFont="1" applyFill="1" applyBorder="1" applyAlignment="1">
      <alignment horizontal="center"/>
    </xf>
    <xf numFmtId="165" fontId="3" fillId="3" borderId="3" xfId="2" applyFont="1" applyFill="1" applyBorder="1"/>
    <xf numFmtId="0" fontId="3" fillId="3" borderId="16" xfId="0" applyFont="1" applyFill="1" applyBorder="1" applyAlignment="1">
      <alignment horizontal="center"/>
    </xf>
    <xf numFmtId="165" fontId="3" fillId="3" borderId="16" xfId="2" applyFont="1" applyFill="1" applyBorder="1" applyAlignment="1">
      <alignment horizontal="center"/>
    </xf>
    <xf numFmtId="165" fontId="3" fillId="3" borderId="16" xfId="2" applyFont="1" applyFill="1" applyBorder="1"/>
    <xf numFmtId="165" fontId="22" fillId="3" borderId="16" xfId="0" applyNumberFormat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167" fontId="4" fillId="0" borderId="11" xfId="2" applyNumberFormat="1" applyFont="1" applyBorder="1" applyAlignment="1">
      <alignment horizontal="center"/>
    </xf>
    <xf numFmtId="167" fontId="4" fillId="0" borderId="10" xfId="2" applyNumberFormat="1" applyFont="1" applyBorder="1" applyAlignment="1">
      <alignment horizontal="center"/>
    </xf>
    <xf numFmtId="0" fontId="3" fillId="0" borderId="11" xfId="0" applyFont="1" applyBorder="1"/>
    <xf numFmtId="165" fontId="3" fillId="0" borderId="11" xfId="2" applyFont="1" applyBorder="1" applyAlignment="1">
      <alignment horizontal="center"/>
    </xf>
    <xf numFmtId="167" fontId="3" fillId="3" borderId="3" xfId="2" applyNumberFormat="1" applyFont="1" applyFill="1" applyBorder="1" applyAlignment="1">
      <alignment horizontal="center"/>
    </xf>
    <xf numFmtId="0" fontId="4" fillId="2" borderId="0" xfId="0" applyFont="1" applyFill="1"/>
    <xf numFmtId="0" fontId="9" fillId="0" borderId="1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165" fontId="4" fillId="2" borderId="10" xfId="2" applyFont="1" applyFill="1" applyBorder="1" applyAlignment="1">
      <alignment horizontal="center"/>
    </xf>
    <xf numFmtId="165" fontId="4" fillId="2" borderId="10" xfId="2" applyFont="1" applyFill="1" applyBorder="1"/>
    <xf numFmtId="164" fontId="7" fillId="2" borderId="10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left" vertical="top"/>
    </xf>
    <xf numFmtId="0" fontId="3" fillId="0" borderId="11" xfId="0" applyFont="1" applyBorder="1" applyAlignment="1">
      <alignment horizontal="center" vertical="top"/>
    </xf>
    <xf numFmtId="0" fontId="10" fillId="0" borderId="11" xfId="0" applyFont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right"/>
    </xf>
    <xf numFmtId="165" fontId="3" fillId="3" borderId="18" xfId="2" applyFont="1" applyFill="1" applyBorder="1" applyAlignment="1">
      <alignment horizontal="center"/>
    </xf>
    <xf numFmtId="165" fontId="3" fillId="3" borderId="18" xfId="2" applyFont="1" applyFill="1" applyBorder="1"/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165" fontId="23" fillId="2" borderId="9" xfId="0" applyNumberFormat="1" applyFont="1" applyFill="1" applyBorder="1" applyAlignment="1">
      <alignment horizontal="center"/>
    </xf>
    <xf numFmtId="0" fontId="4" fillId="0" borderId="11" xfId="0" applyFont="1" applyBorder="1"/>
    <xf numFmtId="4" fontId="6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165" fontId="12" fillId="0" borderId="3" xfId="0" applyNumberFormat="1" applyFont="1" applyBorder="1"/>
    <xf numFmtId="165" fontId="12" fillId="0" borderId="0" xfId="0" applyNumberFormat="1" applyFont="1"/>
    <xf numFmtId="0" fontId="12" fillId="0" borderId="0" xfId="0" applyFont="1" applyAlignment="1">
      <alignment horizontal="center"/>
    </xf>
    <xf numFmtId="0" fontId="31" fillId="0" borderId="3" xfId="0" applyFont="1" applyBorder="1" applyAlignment="1">
      <alignment wrapText="1"/>
    </xf>
    <xf numFmtId="0" fontId="24" fillId="5" borderId="3" xfId="0" applyFont="1" applyFill="1" applyBorder="1" applyAlignment="1">
      <alignment wrapText="1"/>
    </xf>
    <xf numFmtId="0" fontId="31" fillId="0" borderId="3" xfId="0" applyFont="1" applyBorder="1" applyAlignment="1">
      <alignment horizontal="left" wrapText="1"/>
    </xf>
    <xf numFmtId="0" fontId="15" fillId="0" borderId="0" xfId="13" applyFont="1" applyAlignment="1">
      <alignment vertical="center"/>
    </xf>
    <xf numFmtId="0" fontId="3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Border="1"/>
    <xf numFmtId="0" fontId="4" fillId="0" borderId="0" xfId="7" applyFont="1" applyBorder="1"/>
    <xf numFmtId="0" fontId="33" fillId="0" borderId="0" xfId="13" applyFont="1" applyBorder="1"/>
    <xf numFmtId="0" fontId="34" fillId="0" borderId="0" xfId="13" applyFont="1" applyBorder="1"/>
    <xf numFmtId="0" fontId="34" fillId="0" borderId="0" xfId="13" applyFont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35" fillId="0" borderId="0" xfId="7" applyFont="1" applyBorder="1"/>
    <xf numFmtId="0" fontId="4" fillId="0" borderId="0" xfId="7" applyFont="1"/>
    <xf numFmtId="0" fontId="3" fillId="0" borderId="5" xfId="7" applyFont="1" applyBorder="1" applyAlignment="1">
      <alignment horizontal="center"/>
    </xf>
    <xf numFmtId="0" fontId="4" fillId="0" borderId="11" xfId="7" applyFont="1" applyBorder="1" applyAlignment="1">
      <alignment horizontal="center"/>
    </xf>
    <xf numFmtId="165" fontId="4" fillId="0" borderId="11" xfId="7" applyNumberFormat="1" applyFont="1" applyBorder="1" applyAlignment="1">
      <alignment horizontal="left" vertical="center" wrapText="1"/>
    </xf>
    <xf numFmtId="165" fontId="34" fillId="0" borderId="0" xfId="13" applyNumberFormat="1" applyFont="1" applyAlignment="1">
      <alignment horizontal="center"/>
    </xf>
    <xf numFmtId="0" fontId="36" fillId="0" borderId="11" xfId="7" applyFont="1" applyBorder="1" applyAlignment="1">
      <alignment horizontal="center"/>
    </xf>
    <xf numFmtId="0" fontId="4" fillId="0" borderId="11" xfId="7" applyFont="1" applyBorder="1"/>
    <xf numFmtId="0" fontId="4" fillId="0" borderId="9" xfId="7" applyFont="1" applyBorder="1" applyAlignment="1">
      <alignment horizontal="center"/>
    </xf>
    <xf numFmtId="43" fontId="4" fillId="0" borderId="23" xfId="3" applyFont="1" applyBorder="1" applyAlignment="1">
      <alignment horizontal="center"/>
    </xf>
    <xf numFmtId="43" fontId="4" fillId="0" borderId="9" xfId="3" applyFont="1" applyBorder="1" applyAlignment="1">
      <alignment horizontal="center"/>
    </xf>
    <xf numFmtId="0" fontId="4" fillId="0" borderId="9" xfId="7" applyFont="1" applyBorder="1"/>
    <xf numFmtId="165" fontId="4" fillId="0" borderId="9" xfId="7" applyNumberFormat="1" applyFont="1" applyBorder="1" applyAlignment="1">
      <alignment horizontal="center" vertical="center" wrapText="1"/>
    </xf>
    <xf numFmtId="43" fontId="4" fillId="0" borderId="9" xfId="3" applyFont="1" applyBorder="1"/>
    <xf numFmtId="0" fontId="4" fillId="0" borderId="12" xfId="7" applyFont="1" applyBorder="1"/>
    <xf numFmtId="0" fontId="3" fillId="0" borderId="9" xfId="7" applyFont="1" applyBorder="1" applyAlignment="1">
      <alignment horizontal="left"/>
    </xf>
    <xf numFmtId="0" fontId="4" fillId="0" borderId="13" xfId="7" applyFont="1" applyBorder="1"/>
    <xf numFmtId="0" fontId="4" fillId="0" borderId="14" xfId="7" applyFont="1" applyBorder="1"/>
    <xf numFmtId="0" fontId="4" fillId="0" borderId="17" xfId="7" applyFont="1" applyBorder="1" applyAlignment="1">
      <alignment horizontal="center"/>
    </xf>
    <xf numFmtId="4" fontId="3" fillId="0" borderId="1" xfId="7" applyNumberFormat="1" applyFont="1" applyBorder="1"/>
    <xf numFmtId="4" fontId="4" fillId="0" borderId="0" xfId="7" applyNumberFormat="1" applyFont="1" applyAlignment="1">
      <alignment horizontal="center"/>
    </xf>
    <xf numFmtId="0" fontId="36" fillId="0" borderId="0" xfId="7" applyFont="1" applyAlignment="1">
      <alignment horizontal="center"/>
    </xf>
    <xf numFmtId="0" fontId="35" fillId="0" borderId="0" xfId="7" applyFont="1"/>
    <xf numFmtId="0" fontId="35" fillId="0" borderId="0" xfId="7" applyFont="1" applyAlignment="1">
      <alignment horizontal="center"/>
    </xf>
    <xf numFmtId="0" fontId="4" fillId="0" borderId="0" xfId="7" applyFont="1" applyAlignment="1">
      <alignment horizontal="center"/>
    </xf>
    <xf numFmtId="0" fontId="35" fillId="0" borderId="0" xfId="7" applyFont="1" applyAlignment="1">
      <alignment vertical="center"/>
    </xf>
    <xf numFmtId="0" fontId="35" fillId="0" borderId="24" xfId="7" applyFont="1" applyBorder="1" applyAlignment="1">
      <alignment horizontal="center" vertical="center" wrapText="1"/>
    </xf>
    <xf numFmtId="0" fontId="35" fillId="0" borderId="16" xfId="7" applyFont="1" applyBorder="1" applyAlignment="1">
      <alignment horizontal="center" vertical="center" wrapText="1"/>
    </xf>
    <xf numFmtId="0" fontId="36" fillId="0" borderId="28" xfId="7" applyFont="1" applyBorder="1" applyAlignment="1">
      <alignment horizontal="center" vertical="center"/>
    </xf>
    <xf numFmtId="0" fontId="36" fillId="0" borderId="8" xfId="7" applyFont="1" applyBorder="1"/>
    <xf numFmtId="0" fontId="36" fillId="0" borderId="32" xfId="7" applyFont="1" applyBorder="1" applyAlignment="1">
      <alignment horizontal="center" vertical="center"/>
    </xf>
    <xf numFmtId="0" fontId="36" fillId="0" borderId="9" xfId="7" applyFont="1" applyBorder="1" applyAlignment="1">
      <alignment vertical="center"/>
    </xf>
    <xf numFmtId="0" fontId="36" fillId="0" borderId="32" xfId="7" applyFont="1" applyBorder="1" applyAlignment="1">
      <alignment vertical="center"/>
    </xf>
    <xf numFmtId="0" fontId="36" fillId="0" borderId="35" xfId="7" applyFont="1" applyBorder="1" applyAlignment="1">
      <alignment vertical="center"/>
    </xf>
    <xf numFmtId="0" fontId="35" fillId="0" borderId="1" xfId="7" applyFont="1" applyBorder="1" applyAlignment="1">
      <alignment vertical="center"/>
    </xf>
    <xf numFmtId="0" fontId="35" fillId="0" borderId="8" xfId="7" applyFont="1" applyBorder="1" applyAlignment="1">
      <alignment horizontal="right"/>
    </xf>
    <xf numFmtId="0" fontId="35" fillId="0" borderId="9" xfId="7" applyFont="1" applyBorder="1" applyAlignment="1">
      <alignment horizontal="right" vertical="center"/>
    </xf>
    <xf numFmtId="165" fontId="4" fillId="0" borderId="11" xfId="7" applyNumberFormat="1" applyFont="1" applyBorder="1" applyAlignment="1">
      <alignment horizontal="left" wrapText="1"/>
    </xf>
    <xf numFmtId="0" fontId="15" fillId="0" borderId="0" xfId="13" applyFont="1" applyAlignment="1"/>
    <xf numFmtId="0" fontId="31" fillId="0" borderId="20" xfId="0" applyFont="1" applyBorder="1" applyAlignment="1">
      <alignment wrapText="1"/>
    </xf>
    <xf numFmtId="0" fontId="15" fillId="0" borderId="0" xfId="13" applyFont="1" applyAlignment="1">
      <alignment wrapText="1"/>
    </xf>
    <xf numFmtId="0" fontId="25" fillId="0" borderId="0" xfId="13" applyFont="1" applyAlignment="1">
      <alignment wrapText="1"/>
    </xf>
    <xf numFmtId="0" fontId="25" fillId="2" borderId="0" xfId="13" applyFont="1" applyFill="1" applyAlignment="1">
      <alignment wrapText="1"/>
    </xf>
    <xf numFmtId="165" fontId="25" fillId="0" borderId="0" xfId="13" applyNumberFormat="1" applyFont="1" applyAlignment="1">
      <alignment wrapText="1"/>
    </xf>
    <xf numFmtId="0" fontId="25" fillId="0" borderId="3" xfId="13" applyFont="1" applyBorder="1" applyAlignment="1">
      <alignment wrapText="1"/>
    </xf>
    <xf numFmtId="2" fontId="31" fillId="0" borderId="3" xfId="0" applyNumberFormat="1" applyFont="1" applyBorder="1" applyAlignment="1">
      <alignment horizontal="center" wrapText="1"/>
    </xf>
    <xf numFmtId="0" fontId="31" fillId="0" borderId="3" xfId="0" applyFont="1" applyBorder="1" applyAlignment="1">
      <alignment horizontal="center" wrapText="1"/>
    </xf>
    <xf numFmtId="2" fontId="31" fillId="0" borderId="3" xfId="0" applyNumberFormat="1" applyFont="1" applyBorder="1" applyAlignment="1">
      <alignment wrapText="1"/>
    </xf>
    <xf numFmtId="165" fontId="31" fillId="0" borderId="3" xfId="2" applyFont="1" applyBorder="1" applyAlignment="1">
      <alignment wrapText="1"/>
    </xf>
    <xf numFmtId="4" fontId="31" fillId="0" borderId="3" xfId="0" applyNumberFormat="1" applyFont="1" applyBorder="1" applyAlignment="1">
      <alignment wrapText="1"/>
    </xf>
    <xf numFmtId="2" fontId="31" fillId="0" borderId="20" xfId="0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165" fontId="31" fillId="0" borderId="20" xfId="2" applyFont="1" applyBorder="1" applyAlignment="1">
      <alignment horizontal="center" vertical="center" wrapText="1"/>
    </xf>
    <xf numFmtId="4" fontId="31" fillId="0" borderId="20" xfId="0" applyNumberFormat="1" applyFont="1" applyBorder="1" applyAlignment="1">
      <alignment vertical="center" wrapText="1"/>
    </xf>
    <xf numFmtId="2" fontId="31" fillId="0" borderId="3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165" fontId="31" fillId="0" borderId="3" xfId="2" applyFont="1" applyBorder="1" applyAlignment="1">
      <alignment horizontal="center" vertical="center" wrapText="1"/>
    </xf>
    <xf numFmtId="4" fontId="31" fillId="0" borderId="3" xfId="0" applyNumberFormat="1" applyFont="1" applyBorder="1" applyAlignment="1">
      <alignment vertical="center" wrapText="1"/>
    </xf>
    <xf numFmtId="0" fontId="24" fillId="5" borderId="3" xfId="0" applyFont="1" applyFill="1" applyBorder="1" applyAlignment="1">
      <alignment horizontal="right" wrapText="1"/>
    </xf>
    <xf numFmtId="0" fontId="24" fillId="5" borderId="3" xfId="0" applyFont="1" applyFill="1" applyBorder="1" applyAlignment="1">
      <alignment horizontal="center" wrapText="1"/>
    </xf>
    <xf numFmtId="2" fontId="24" fillId="5" borderId="3" xfId="0" applyNumberFormat="1" applyFont="1" applyFill="1" applyBorder="1" applyAlignment="1">
      <alignment wrapText="1"/>
    </xf>
    <xf numFmtId="4" fontId="24" fillId="5" borderId="3" xfId="0" applyNumberFormat="1" applyFont="1" applyFill="1" applyBorder="1" applyAlignment="1">
      <alignment wrapText="1"/>
    </xf>
    <xf numFmtId="165" fontId="31" fillId="0" borderId="3" xfId="2" applyFont="1" applyBorder="1" applyAlignment="1">
      <alignment horizontal="right" wrapText="1"/>
    </xf>
    <xf numFmtId="0" fontId="32" fillId="2" borderId="0" xfId="13" applyFont="1" applyFill="1" applyAlignment="1">
      <alignment wrapText="1"/>
    </xf>
    <xf numFmtId="165" fontId="32" fillId="0" borderId="0" xfId="13" applyNumberFormat="1" applyFont="1" applyAlignment="1">
      <alignment wrapText="1"/>
    </xf>
    <xf numFmtId="0" fontId="32" fillId="0" borderId="0" xfId="13" applyFont="1" applyAlignment="1">
      <alignment wrapText="1"/>
    </xf>
    <xf numFmtId="0" fontId="32" fillId="0" borderId="3" xfId="13" applyFont="1" applyBorder="1" applyAlignment="1">
      <alignment wrapText="1"/>
    </xf>
    <xf numFmtId="0" fontId="28" fillId="2" borderId="0" xfId="13" applyFont="1" applyFill="1" applyAlignment="1">
      <alignment wrapText="1"/>
    </xf>
    <xf numFmtId="165" fontId="28" fillId="0" borderId="0" xfId="13" applyNumberFormat="1" applyFont="1" applyAlignment="1">
      <alignment wrapText="1"/>
    </xf>
    <xf numFmtId="0" fontId="28" fillId="0" borderId="0" xfId="13" applyFont="1" applyAlignment="1">
      <alignment wrapText="1"/>
    </xf>
    <xf numFmtId="0" fontId="28" fillId="0" borderId="3" xfId="13" applyFont="1" applyBorder="1" applyAlignment="1">
      <alignment wrapText="1"/>
    </xf>
    <xf numFmtId="0" fontId="27" fillId="2" borderId="0" xfId="13" applyFont="1" applyFill="1" applyAlignment="1">
      <alignment wrapText="1"/>
    </xf>
    <xf numFmtId="165" fontId="27" fillId="0" borderId="0" xfId="13" applyNumberFormat="1" applyFont="1" applyAlignment="1">
      <alignment wrapText="1"/>
    </xf>
    <xf numFmtId="0" fontId="27" fillId="0" borderId="0" xfId="13" applyFont="1" applyAlignment="1">
      <alignment wrapText="1"/>
    </xf>
    <xf numFmtId="0" fontId="27" fillId="0" borderId="3" xfId="13" applyFont="1" applyBorder="1" applyAlignment="1">
      <alignment wrapText="1"/>
    </xf>
    <xf numFmtId="0" fontId="29" fillId="2" borderId="0" xfId="13" applyFont="1" applyFill="1" applyAlignment="1">
      <alignment wrapText="1"/>
    </xf>
    <xf numFmtId="165" fontId="29" fillId="0" borderId="0" xfId="13" applyNumberFormat="1" applyFont="1" applyAlignment="1">
      <alignment wrapText="1"/>
    </xf>
    <xf numFmtId="0" fontId="29" fillId="0" borderId="0" xfId="13" applyFont="1" applyAlignment="1">
      <alignment wrapText="1"/>
    </xf>
    <xf numFmtId="0" fontId="29" fillId="0" borderId="3" xfId="13" applyFont="1" applyBorder="1" applyAlignment="1">
      <alignment wrapText="1"/>
    </xf>
    <xf numFmtId="0" fontId="26" fillId="2" borderId="0" xfId="13" applyFont="1" applyFill="1" applyAlignment="1">
      <alignment wrapText="1"/>
    </xf>
    <xf numFmtId="165" fontId="26" fillId="0" borderId="0" xfId="13" applyNumberFormat="1" applyFont="1" applyAlignment="1">
      <alignment wrapText="1"/>
    </xf>
    <xf numFmtId="0" fontId="26" fillId="0" borderId="0" xfId="13" applyFont="1" applyAlignment="1">
      <alignment wrapText="1"/>
    </xf>
    <xf numFmtId="0" fontId="26" fillId="0" borderId="3" xfId="13" applyFont="1" applyBorder="1" applyAlignment="1">
      <alignment wrapText="1"/>
    </xf>
    <xf numFmtId="0" fontId="30" fillId="2" borderId="0" xfId="13" applyFont="1" applyFill="1" applyAlignment="1">
      <alignment wrapText="1"/>
    </xf>
    <xf numFmtId="165" fontId="30" fillId="0" borderId="0" xfId="13" applyNumberFormat="1" applyFont="1" applyAlignment="1">
      <alignment wrapText="1"/>
    </xf>
    <xf numFmtId="0" fontId="30" fillId="0" borderId="0" xfId="13" applyFont="1" applyAlignment="1">
      <alignment wrapText="1"/>
    </xf>
    <xf numFmtId="0" fontId="30" fillId="0" borderId="3" xfId="13" applyFont="1" applyBorder="1" applyAlignment="1">
      <alignment wrapText="1"/>
    </xf>
    <xf numFmtId="0" fontId="15" fillId="0" borderId="0" xfId="13" applyFont="1" applyAlignment="1">
      <alignment horizontal="center" wrapText="1"/>
    </xf>
    <xf numFmtId="166" fontId="15" fillId="0" borderId="0" xfId="13" applyNumberFormat="1" applyFont="1" applyAlignment="1">
      <alignment horizontal="center" wrapText="1"/>
    </xf>
    <xf numFmtId="165" fontId="31" fillId="0" borderId="3" xfId="0" applyNumberFormat="1" applyFont="1" applyBorder="1" applyAlignment="1">
      <alignment horizontal="right" vertical="center" wrapText="1"/>
    </xf>
    <xf numFmtId="0" fontId="1" fillId="0" borderId="0" xfId="0" applyFont="1"/>
    <xf numFmtId="165" fontId="0" fillId="7" borderId="0" xfId="2" applyFont="1" applyFill="1"/>
    <xf numFmtId="165" fontId="0" fillId="0" borderId="0" xfId="2" applyFont="1"/>
    <xf numFmtId="43" fontId="0" fillId="0" borderId="0" xfId="0" applyNumberFormat="1"/>
    <xf numFmtId="43" fontId="25" fillId="0" borderId="0" xfId="13" applyNumberFormat="1" applyFont="1" applyAlignment="1">
      <alignment wrapText="1"/>
    </xf>
    <xf numFmtId="43" fontId="15" fillId="0" borderId="0" xfId="13" applyNumberFormat="1" applyFont="1" applyAlignment="1">
      <alignment wrapText="1"/>
    </xf>
    <xf numFmtId="43" fontId="29" fillId="0" borderId="0" xfId="13" applyNumberFormat="1" applyFont="1" applyAlignment="1">
      <alignment wrapText="1"/>
    </xf>
    <xf numFmtId="165" fontId="29" fillId="0" borderId="0" xfId="2" applyFont="1" applyAlignment="1">
      <alignment wrapText="1"/>
    </xf>
    <xf numFmtId="43" fontId="27" fillId="0" borderId="0" xfId="13" applyNumberFormat="1" applyFont="1" applyAlignment="1">
      <alignment wrapText="1"/>
    </xf>
    <xf numFmtId="43" fontId="26" fillId="0" borderId="0" xfId="13" applyNumberFormat="1" applyFont="1" applyAlignment="1">
      <alignment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20" xfId="0" applyFont="1" applyBorder="1" applyAlignment="1">
      <alignment horizontal="center" vertical="center"/>
    </xf>
    <xf numFmtId="0" fontId="4" fillId="0" borderId="0" xfId="7" applyFont="1" applyAlignment="1">
      <alignment horizontal="center"/>
    </xf>
    <xf numFmtId="0" fontId="3" fillId="0" borderId="0" xfId="7" applyFont="1" applyAlignment="1">
      <alignment horizontal="center"/>
    </xf>
    <xf numFmtId="0" fontId="36" fillId="0" borderId="0" xfId="7" applyFont="1" applyAlignment="1">
      <alignment horizontal="center"/>
    </xf>
    <xf numFmtId="0" fontId="35" fillId="0" borderId="0" xfId="7" applyFont="1" applyAlignment="1">
      <alignment horizontal="center"/>
    </xf>
    <xf numFmtId="0" fontId="3" fillId="0" borderId="4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36" fillId="0" borderId="36" xfId="7" applyFont="1" applyBorder="1" applyAlignment="1">
      <alignment horizontal="center" vertical="center"/>
    </xf>
    <xf numFmtId="0" fontId="36" fillId="0" borderId="14" xfId="7" applyFont="1" applyBorder="1" applyAlignment="1">
      <alignment horizontal="center" vertical="center"/>
    </xf>
    <xf numFmtId="0" fontId="36" fillId="0" borderId="37" xfId="7" applyFont="1" applyBorder="1" applyAlignment="1">
      <alignment horizontal="center" vertical="center"/>
    </xf>
    <xf numFmtId="0" fontId="36" fillId="0" borderId="38" xfId="7" applyFont="1" applyBorder="1" applyAlignment="1">
      <alignment horizontal="center" vertical="center"/>
    </xf>
    <xf numFmtId="0" fontId="35" fillId="0" borderId="39" xfId="7" applyFont="1" applyBorder="1" applyAlignment="1">
      <alignment horizontal="center" vertical="center"/>
    </xf>
    <xf numFmtId="0" fontId="35" fillId="0" borderId="40" xfId="7" applyFont="1" applyBorder="1" applyAlignment="1">
      <alignment horizontal="center" vertical="center"/>
    </xf>
    <xf numFmtId="0" fontId="35" fillId="0" borderId="35" xfId="7" applyFont="1" applyBorder="1" applyAlignment="1">
      <alignment horizontal="center" vertical="center"/>
    </xf>
    <xf numFmtId="165" fontId="36" fillId="0" borderId="29" xfId="7" applyNumberFormat="1" applyFont="1" applyBorder="1" applyAlignment="1">
      <alignment horizontal="center" vertical="center"/>
    </xf>
    <xf numFmtId="0" fontId="36" fillId="0" borderId="30" xfId="7" applyFont="1" applyBorder="1" applyAlignment="1">
      <alignment horizontal="center" vertical="center"/>
    </xf>
    <xf numFmtId="0" fontId="36" fillId="0" borderId="29" xfId="7" applyFont="1" applyBorder="1" applyAlignment="1">
      <alignment horizontal="center" vertical="center"/>
    </xf>
    <xf numFmtId="0" fontId="36" fillId="0" borderId="31" xfId="7" applyFont="1" applyBorder="1" applyAlignment="1">
      <alignment horizontal="center" vertical="center"/>
    </xf>
    <xf numFmtId="165" fontId="35" fillId="0" borderId="36" xfId="7" applyNumberFormat="1" applyFont="1" applyBorder="1" applyAlignment="1">
      <alignment horizontal="center" vertical="center"/>
    </xf>
    <xf numFmtId="0" fontId="35" fillId="0" borderId="14" xfId="7" applyFont="1" applyBorder="1" applyAlignment="1">
      <alignment horizontal="center" vertical="center"/>
    </xf>
    <xf numFmtId="0" fontId="35" fillId="0" borderId="41" xfId="7" applyFont="1" applyBorder="1" applyAlignment="1">
      <alignment horizontal="right" vertical="center"/>
    </xf>
    <xf numFmtId="0" fontId="35" fillId="0" borderId="0" xfId="7" applyFont="1" applyBorder="1" applyAlignment="1">
      <alignment horizontal="right" vertical="center"/>
    </xf>
    <xf numFmtId="0" fontId="35" fillId="0" borderId="42" xfId="7" applyFont="1" applyBorder="1" applyAlignment="1">
      <alignment horizontal="right" vertical="center"/>
    </xf>
    <xf numFmtId="0" fontId="35" fillId="0" borderId="37" xfId="7" applyFont="1" applyBorder="1" applyAlignment="1">
      <alignment horizontal="right" vertical="center"/>
    </xf>
    <xf numFmtId="0" fontId="35" fillId="0" borderId="5" xfId="7" applyFont="1" applyBorder="1" applyAlignment="1">
      <alignment horizontal="right" vertical="center"/>
    </xf>
    <xf numFmtId="0" fontId="35" fillId="0" borderId="38" xfId="7" applyFont="1" applyBorder="1" applyAlignment="1">
      <alignment horizontal="right" vertical="center"/>
    </xf>
    <xf numFmtId="43" fontId="36" fillId="0" borderId="33" xfId="3" applyFont="1" applyBorder="1" applyAlignment="1">
      <alignment horizontal="center" vertical="center"/>
    </xf>
    <xf numFmtId="43" fontId="36" fillId="0" borderId="12" xfId="3" applyFont="1" applyBorder="1" applyAlignment="1">
      <alignment horizontal="center" vertical="center"/>
    </xf>
    <xf numFmtId="0" fontId="36" fillId="0" borderId="33" xfId="7" applyFont="1" applyBorder="1" applyAlignment="1">
      <alignment horizontal="center" vertical="center"/>
    </xf>
    <xf numFmtId="0" fontId="36" fillId="0" borderId="34" xfId="7" applyFont="1" applyBorder="1" applyAlignment="1">
      <alignment horizontal="center" vertical="center"/>
    </xf>
    <xf numFmtId="0" fontId="36" fillId="0" borderId="12" xfId="7" applyFont="1" applyBorder="1" applyAlignment="1">
      <alignment horizontal="center" vertical="center"/>
    </xf>
    <xf numFmtId="43" fontId="36" fillId="0" borderId="29" xfId="3" applyFont="1" applyBorder="1" applyAlignment="1">
      <alignment horizontal="center"/>
    </xf>
    <xf numFmtId="43" fontId="36" fillId="0" borderId="30" xfId="3" applyFont="1" applyBorder="1" applyAlignment="1">
      <alignment horizontal="center"/>
    </xf>
    <xf numFmtId="0" fontId="35" fillId="0" borderId="0" xfId="7" applyFont="1" applyAlignment="1">
      <alignment horizontal="right" vertical="center"/>
    </xf>
    <xf numFmtId="0" fontId="24" fillId="0" borderId="0" xfId="7" applyFont="1" applyAlignment="1">
      <alignment horizontal="center" vertical="center"/>
    </xf>
    <xf numFmtId="0" fontId="35" fillId="0" borderId="25" xfId="7" applyFont="1" applyBorder="1" applyAlignment="1">
      <alignment horizontal="center" vertical="center" wrapText="1"/>
    </xf>
    <xf numFmtId="0" fontId="35" fillId="0" borderId="26" xfId="7" applyFont="1" applyBorder="1" applyAlignment="1">
      <alignment horizontal="center" vertical="center" wrapText="1"/>
    </xf>
    <xf numFmtId="0" fontId="35" fillId="0" borderId="27" xfId="7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vertical="center" wrapText="1"/>
    </xf>
    <xf numFmtId="0" fontId="31" fillId="0" borderId="3" xfId="0" applyFont="1" applyBorder="1" applyAlignment="1">
      <alignment vertical="top" wrapText="1"/>
    </xf>
    <xf numFmtId="2" fontId="31" fillId="0" borderId="3" xfId="0" applyNumberFormat="1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165" fontId="31" fillId="0" borderId="3" xfId="2" applyFont="1" applyBorder="1" applyAlignment="1">
      <alignment horizontal="center" vertical="top" wrapText="1"/>
    </xf>
    <xf numFmtId="4" fontId="31" fillId="0" borderId="3" xfId="0" applyNumberFormat="1" applyFont="1" applyBorder="1" applyAlignment="1">
      <alignment vertical="top" wrapText="1"/>
    </xf>
    <xf numFmtId="0" fontId="24" fillId="0" borderId="0" xfId="13" applyFont="1" applyAlignment="1">
      <alignment horizontal="right"/>
    </xf>
    <xf numFmtId="0" fontId="24" fillId="0" borderId="0" xfId="13" applyFont="1" applyAlignment="1">
      <alignment horizontal="center"/>
    </xf>
    <xf numFmtId="0" fontId="31" fillId="0" borderId="0" xfId="13" applyFont="1" applyAlignment="1"/>
    <xf numFmtId="0" fontId="31" fillId="0" borderId="0" xfId="13" applyFont="1" applyAlignment="1">
      <alignment horizontal="center"/>
    </xf>
    <xf numFmtId="0" fontId="24" fillId="0" borderId="0" xfId="13" applyFont="1" applyAlignment="1"/>
    <xf numFmtId="0" fontId="31" fillId="0" borderId="0" xfId="13" applyFont="1" applyAlignment="1">
      <alignment vertical="center"/>
    </xf>
    <xf numFmtId="0" fontId="31" fillId="0" borderId="0" xfId="13" applyFont="1" applyAlignment="1">
      <alignment horizontal="center" vertical="center"/>
    </xf>
    <xf numFmtId="0" fontId="31" fillId="0" borderId="0" xfId="13" applyFont="1" applyAlignment="1">
      <alignment horizontal="center" vertical="center"/>
    </xf>
    <xf numFmtId="0" fontId="24" fillId="0" borderId="0" xfId="13" applyFont="1" applyAlignment="1">
      <alignment horizontal="left" vertical="top"/>
    </xf>
    <xf numFmtId="0" fontId="31" fillId="0" borderId="0" xfId="13" applyFont="1" applyAlignment="1">
      <alignment horizontal="center"/>
    </xf>
    <xf numFmtId="0" fontId="24" fillId="4" borderId="3" xfId="13" applyFont="1" applyFill="1" applyBorder="1" applyAlignment="1">
      <alignment horizontal="center" vertical="center" wrapText="1"/>
    </xf>
    <xf numFmtId="0" fontId="24" fillId="4" borderId="3" xfId="13" applyFont="1" applyFill="1" applyBorder="1" applyAlignment="1">
      <alignment horizontal="center" vertical="center" wrapText="1"/>
    </xf>
    <xf numFmtId="165" fontId="24" fillId="0" borderId="3" xfId="0" applyNumberFormat="1" applyFont="1" applyBorder="1" applyAlignment="1">
      <alignment horizontal="left" vertical="top" wrapText="1"/>
    </xf>
    <xf numFmtId="2" fontId="31" fillId="0" borderId="3" xfId="4" applyNumberFormat="1" applyFont="1" applyFill="1" applyBorder="1" applyAlignment="1">
      <alignment horizontal="right" vertical="top" wrapText="1"/>
    </xf>
    <xf numFmtId="165" fontId="31" fillId="0" borderId="3" xfId="2" applyFont="1" applyFill="1" applyBorder="1" applyAlignment="1">
      <alignment horizontal="center" vertical="top" wrapText="1"/>
    </xf>
    <xf numFmtId="37" fontId="31" fillId="0" borderId="3" xfId="2" applyNumberFormat="1" applyFont="1" applyFill="1" applyBorder="1" applyAlignment="1">
      <alignment vertical="top" wrapText="1"/>
    </xf>
    <xf numFmtId="165" fontId="31" fillId="0" borderId="3" xfId="2" applyFont="1" applyFill="1" applyBorder="1" applyAlignment="1">
      <alignment vertical="top" wrapText="1"/>
    </xf>
    <xf numFmtId="0" fontId="31" fillId="0" borderId="3" xfId="13" applyFont="1" applyBorder="1" applyAlignment="1">
      <alignment horizontal="center" vertical="top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 wrapText="1"/>
    </xf>
    <xf numFmtId="166" fontId="31" fillId="3" borderId="3" xfId="2" applyNumberFormat="1" applyFont="1" applyFill="1" applyBorder="1" applyAlignment="1">
      <alignment horizontal="right" vertical="center" wrapText="1"/>
    </xf>
    <xf numFmtId="0" fontId="31" fillId="3" borderId="3" xfId="0" applyFont="1" applyFill="1" applyBorder="1" applyAlignment="1">
      <alignment horizontal="center" vertical="center" wrapText="1"/>
    </xf>
    <xf numFmtId="165" fontId="31" fillId="3" borderId="3" xfId="2" applyFont="1" applyFill="1" applyBorder="1" applyAlignment="1">
      <alignment horizontal="center" vertical="center" wrapText="1"/>
    </xf>
    <xf numFmtId="165" fontId="31" fillId="3" borderId="3" xfId="0" applyNumberFormat="1" applyFont="1" applyFill="1" applyBorder="1" applyAlignment="1">
      <alignment horizontal="right" vertical="center" wrapText="1"/>
    </xf>
    <xf numFmtId="0" fontId="31" fillId="3" borderId="3" xfId="13" applyFont="1" applyFill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center" wrapText="1"/>
    </xf>
    <xf numFmtId="2" fontId="31" fillId="0" borderId="20" xfId="0" applyNumberFormat="1" applyFont="1" applyBorder="1" applyAlignment="1">
      <alignment vertical="center" wrapText="1"/>
    </xf>
    <xf numFmtId="0" fontId="31" fillId="0" borderId="2" xfId="0" applyFont="1" applyBorder="1" applyAlignment="1">
      <alignment horizontal="center" vertical="top" wrapText="1"/>
    </xf>
    <xf numFmtId="2" fontId="31" fillId="0" borderId="3" xfId="0" applyNumberFormat="1" applyFont="1" applyBorder="1" applyAlignment="1">
      <alignment vertical="top" wrapText="1"/>
    </xf>
    <xf numFmtId="2" fontId="31" fillId="0" borderId="3" xfId="0" applyNumberFormat="1" applyFont="1" applyBorder="1" applyAlignment="1">
      <alignment vertical="center" wrapText="1"/>
    </xf>
    <xf numFmtId="0" fontId="31" fillId="5" borderId="3" xfId="0" applyFont="1" applyFill="1" applyBorder="1" applyAlignment="1">
      <alignment horizontal="center" vertical="center" wrapText="1"/>
    </xf>
    <xf numFmtId="0" fontId="31" fillId="5" borderId="3" xfId="13" applyFont="1" applyFill="1" applyBorder="1" applyAlignment="1">
      <alignment horizontal="center" vertical="top" wrapText="1"/>
    </xf>
    <xf numFmtId="166" fontId="24" fillId="3" borderId="3" xfId="2" applyNumberFormat="1" applyFont="1" applyFill="1" applyBorder="1" applyAlignment="1">
      <alignment horizontal="right" vertical="center" wrapText="1"/>
    </xf>
    <xf numFmtId="165" fontId="24" fillId="3" borderId="3" xfId="2" applyFont="1" applyFill="1" applyBorder="1" applyAlignment="1">
      <alignment horizontal="center" vertical="center" wrapText="1"/>
    </xf>
    <xf numFmtId="165" fontId="24" fillId="3" borderId="3" xfId="0" applyNumberFormat="1" applyFont="1" applyFill="1" applyBorder="1" applyAlignment="1">
      <alignment horizontal="right" vertical="center" wrapText="1"/>
    </xf>
    <xf numFmtId="0" fontId="24" fillId="3" borderId="3" xfId="13" applyFont="1" applyFill="1" applyBorder="1" applyAlignment="1">
      <alignment horizontal="center" vertical="top" wrapText="1"/>
    </xf>
    <xf numFmtId="165" fontId="31" fillId="0" borderId="3" xfId="2" applyFont="1" applyFill="1" applyBorder="1" applyAlignment="1">
      <alignment horizontal="right" wrapText="1"/>
    </xf>
    <xf numFmtId="165" fontId="31" fillId="0" borderId="3" xfId="2" applyFont="1" applyFill="1" applyBorder="1" applyAlignment="1">
      <alignment horizontal="center" wrapText="1"/>
    </xf>
    <xf numFmtId="165" fontId="31" fillId="0" borderId="3" xfId="2" applyFont="1" applyFill="1" applyBorder="1" applyAlignment="1">
      <alignment wrapText="1"/>
    </xf>
    <xf numFmtId="0" fontId="38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left" wrapText="1"/>
    </xf>
    <xf numFmtId="165" fontId="38" fillId="0" borderId="3" xfId="2" applyFont="1" applyFill="1" applyBorder="1" applyAlignment="1">
      <alignment horizontal="right" wrapText="1"/>
    </xf>
    <xf numFmtId="0" fontId="38" fillId="0" borderId="3" xfId="0" applyFont="1" applyBorder="1" applyAlignment="1">
      <alignment horizontal="center" wrapText="1"/>
    </xf>
    <xf numFmtId="165" fontId="38" fillId="0" borderId="3" xfId="2" applyFont="1" applyFill="1" applyBorder="1" applyAlignment="1">
      <alignment wrapText="1"/>
    </xf>
    <xf numFmtId="165" fontId="38" fillId="0" borderId="3" xfId="2" applyFont="1" applyFill="1" applyBorder="1" applyAlignment="1">
      <alignment horizontal="center" wrapText="1"/>
    </xf>
    <xf numFmtId="4" fontId="38" fillId="0" borderId="3" xfId="0" applyNumberFormat="1" applyFont="1" applyBorder="1" applyAlignment="1">
      <alignment wrapText="1"/>
    </xf>
    <xf numFmtId="165" fontId="38" fillId="0" borderId="3" xfId="2" applyFont="1" applyBorder="1" applyAlignment="1">
      <alignment horizontal="right" wrapText="1"/>
    </xf>
    <xf numFmtId="0" fontId="38" fillId="0" borderId="3" xfId="13" applyFont="1" applyBorder="1" applyAlignment="1">
      <alignment horizontal="center" vertical="top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vertical="center" wrapText="1"/>
    </xf>
    <xf numFmtId="166" fontId="24" fillId="5" borderId="3" xfId="2" applyNumberFormat="1" applyFont="1" applyFill="1" applyBorder="1" applyAlignment="1">
      <alignment horizontal="right" vertical="center" wrapText="1"/>
    </xf>
    <xf numFmtId="165" fontId="24" fillId="5" borderId="3" xfId="2" applyFont="1" applyFill="1" applyBorder="1" applyAlignment="1">
      <alignment horizontal="center" vertical="center" wrapText="1"/>
    </xf>
    <xf numFmtId="165" fontId="24" fillId="5" borderId="3" xfId="0" applyNumberFormat="1" applyFont="1" applyFill="1" applyBorder="1" applyAlignment="1">
      <alignment horizontal="right" vertical="center" wrapText="1"/>
    </xf>
    <xf numFmtId="0" fontId="24" fillId="5" borderId="3" xfId="13" applyFont="1" applyFill="1" applyBorder="1" applyAlignment="1">
      <alignment horizontal="center" vertical="top" wrapText="1"/>
    </xf>
    <xf numFmtId="166" fontId="31" fillId="0" borderId="3" xfId="2" applyNumberFormat="1" applyFont="1" applyFill="1" applyBorder="1" applyAlignment="1">
      <alignment horizontal="right" vertical="center" wrapText="1"/>
    </xf>
    <xf numFmtId="165" fontId="31" fillId="0" borderId="3" xfId="2" applyFont="1" applyFill="1" applyBorder="1" applyAlignment="1">
      <alignment horizontal="center" vertical="center" wrapText="1"/>
    </xf>
    <xf numFmtId="0" fontId="24" fillId="0" borderId="3" xfId="13" applyFont="1" applyBorder="1" applyAlignment="1">
      <alignment horizontal="center" vertical="top" wrapText="1"/>
    </xf>
    <xf numFmtId="165" fontId="31" fillId="0" borderId="3" xfId="2" applyFont="1" applyBorder="1" applyAlignment="1">
      <alignment horizontal="center" wrapText="1"/>
    </xf>
    <xf numFmtId="167" fontId="31" fillId="0" borderId="3" xfId="2" applyNumberFormat="1" applyFont="1" applyBorder="1" applyAlignment="1">
      <alignment horizontal="right" wrapText="1"/>
    </xf>
    <xf numFmtId="0" fontId="31" fillId="0" borderId="3" xfId="2" applyNumberFormat="1" applyFont="1" applyBorder="1" applyAlignment="1">
      <alignment wrapText="1"/>
    </xf>
    <xf numFmtId="43" fontId="24" fillId="5" borderId="3" xfId="13" applyNumberFormat="1" applyFont="1" applyFill="1" applyBorder="1" applyAlignment="1">
      <alignment horizontal="center" vertical="top" wrapText="1"/>
    </xf>
    <xf numFmtId="43" fontId="31" fillId="3" borderId="3" xfId="13" applyNumberFormat="1" applyFont="1" applyFill="1" applyBorder="1" applyAlignment="1">
      <alignment horizontal="center" vertical="top" wrapText="1"/>
    </xf>
    <xf numFmtId="0" fontId="31" fillId="0" borderId="3" xfId="0" applyFont="1" applyBorder="1" applyAlignment="1">
      <alignment horizontal="left" vertical="center" wrapText="1"/>
    </xf>
    <xf numFmtId="165" fontId="31" fillId="0" borderId="3" xfId="2" applyFont="1" applyFill="1" applyBorder="1" applyAlignment="1">
      <alignment horizontal="right" vertical="center" wrapText="1"/>
    </xf>
    <xf numFmtId="43" fontId="31" fillId="0" borderId="3" xfId="13" applyNumberFormat="1" applyFont="1" applyBorder="1" applyAlignment="1">
      <alignment horizontal="center" vertical="top" wrapText="1"/>
    </xf>
    <xf numFmtId="165" fontId="38" fillId="0" borderId="3" xfId="0" applyNumberFormat="1" applyFont="1" applyBorder="1" applyAlignment="1">
      <alignment horizontal="right" vertical="center" wrapText="1"/>
    </xf>
    <xf numFmtId="49" fontId="31" fillId="2" borderId="3" xfId="2" applyNumberFormat="1" applyFont="1" applyFill="1" applyBorder="1" applyAlignment="1">
      <alignment horizontal="left" vertical="top" wrapText="1"/>
    </xf>
    <xf numFmtId="4" fontId="31" fillId="0" borderId="3" xfId="2" applyNumberFormat="1" applyFont="1" applyFill="1" applyBorder="1" applyAlignment="1">
      <alignment vertical="top" wrapText="1"/>
    </xf>
    <xf numFmtId="0" fontId="39" fillId="6" borderId="3" xfId="13" applyFont="1" applyFill="1" applyBorder="1" applyAlignment="1">
      <alignment wrapText="1"/>
    </xf>
    <xf numFmtId="0" fontId="24" fillId="6" borderId="3" xfId="13" applyFont="1" applyFill="1" applyBorder="1" applyAlignment="1">
      <alignment horizontal="center" vertical="top" wrapText="1"/>
    </xf>
    <xf numFmtId="43" fontId="31" fillId="6" borderId="3" xfId="13" applyNumberFormat="1" applyFont="1" applyFill="1" applyBorder="1" applyAlignment="1">
      <alignment horizontal="center" vertical="top" wrapText="1"/>
    </xf>
    <xf numFmtId="43" fontId="24" fillId="6" borderId="3" xfId="13" applyNumberFormat="1" applyFont="1" applyFill="1" applyBorder="1" applyAlignment="1">
      <alignment vertical="top" wrapText="1"/>
    </xf>
    <xf numFmtId="0" fontId="31" fillId="6" borderId="3" xfId="13" applyFont="1" applyFill="1" applyBorder="1" applyAlignment="1">
      <alignment horizontal="center" vertical="top" wrapText="1"/>
    </xf>
  </cellXfs>
  <cellStyles count="15">
    <cellStyle name="0,0_x000d__x000a_NA_x000d__x000a_" xfId="1"/>
    <cellStyle name="Comma" xfId="2" builtinId="3"/>
    <cellStyle name="Comma 2" xfId="3"/>
    <cellStyle name="Comma_Sheet1" xfId="4"/>
    <cellStyle name="Hyperlink" xfId="5" builtinId="8"/>
    <cellStyle name="Hyperlink 2" xfId="6"/>
    <cellStyle name="Normal" xfId="0" builtinId="0"/>
    <cellStyle name="Normal 2" xfId="7"/>
    <cellStyle name="Percent 2" xfId="8"/>
    <cellStyle name="เครื่องหมายจุลภาค 2" xfId="9"/>
    <cellStyle name="เครื่องหมายจุลภาค 3" xfId="10"/>
    <cellStyle name="เครื่องหมายจุลภาค 4" xfId="11"/>
    <cellStyle name="ปกติ 2" xfId="12"/>
    <cellStyle name="ปกติ 3" xfId="13"/>
    <cellStyle name="ปกติ 4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18</xdr:row>
      <xdr:rowOff>0</xdr:rowOff>
    </xdr:from>
    <xdr:ext cx="65" cy="170239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858000" y="65817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18</xdr:row>
      <xdr:rowOff>0</xdr:rowOff>
    </xdr:from>
    <xdr:ext cx="65" cy="170239"/>
    <xdr:sp macro="" textlink="">
      <xdr:nvSpPr>
        <xdr:cNvPr id="3" name="กล่องข้อความ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753350" y="65817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18</xdr:row>
      <xdr:rowOff>0</xdr:rowOff>
    </xdr:from>
    <xdr:ext cx="65" cy="170239"/>
    <xdr:sp macro="" textlink="">
      <xdr:nvSpPr>
        <xdr:cNvPr id="4" name="กล่องข้อความ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858000" y="65817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18</xdr:row>
      <xdr:rowOff>0</xdr:rowOff>
    </xdr:from>
    <xdr:ext cx="65" cy="170239"/>
    <xdr:sp macro="" textlink="">
      <xdr:nvSpPr>
        <xdr:cNvPr id="5" name="กล่องข้อความ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7753350" y="65817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19</xdr:row>
      <xdr:rowOff>57150</xdr:rowOff>
    </xdr:from>
    <xdr:ext cx="65" cy="170239"/>
    <xdr:sp macro="" textlink="">
      <xdr:nvSpPr>
        <xdr:cNvPr id="6" name="กล่องข้อความ 1">
          <a:extLst>
            <a:ext uri="{FF2B5EF4-FFF2-40B4-BE49-F238E27FC236}">
              <a16:creationId xmlns:a16="http://schemas.microsoft.com/office/drawing/2014/main" id="{6CD721D2-3D70-44EE-B669-CF0BE59E08A1}"/>
            </a:ext>
          </a:extLst>
        </xdr:cNvPr>
        <xdr:cNvSpPr txBox="1"/>
      </xdr:nvSpPr>
      <xdr:spPr>
        <a:xfrm>
          <a:off x="7077075" y="6419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19</xdr:row>
      <xdr:rowOff>57150</xdr:rowOff>
    </xdr:from>
    <xdr:ext cx="65" cy="170239"/>
    <xdr:sp macro="" textlink="">
      <xdr:nvSpPr>
        <xdr:cNvPr id="7" name="กล่องข้อความ 1">
          <a:extLst>
            <a:ext uri="{FF2B5EF4-FFF2-40B4-BE49-F238E27FC236}">
              <a16:creationId xmlns:a16="http://schemas.microsoft.com/office/drawing/2014/main" id="{DB846941-9C23-4255-91F4-A234659EB969}"/>
            </a:ext>
          </a:extLst>
        </xdr:cNvPr>
        <xdr:cNvSpPr txBox="1"/>
      </xdr:nvSpPr>
      <xdr:spPr>
        <a:xfrm>
          <a:off x="7077075" y="6419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30</xdr:row>
      <xdr:rowOff>0</xdr:rowOff>
    </xdr:from>
    <xdr:ext cx="65" cy="170239"/>
    <xdr:sp macro="" textlink="">
      <xdr:nvSpPr>
        <xdr:cNvPr id="8" name="กล่องข้อความ 1">
          <a:extLst>
            <a:ext uri="{FF2B5EF4-FFF2-40B4-BE49-F238E27FC236}">
              <a16:creationId xmlns:a16="http://schemas.microsoft.com/office/drawing/2014/main" id="{FF1354B6-0C7D-41FA-AC65-16E9306FF02E}"/>
            </a:ext>
          </a:extLst>
        </xdr:cNvPr>
        <xdr:cNvSpPr txBox="1"/>
      </xdr:nvSpPr>
      <xdr:spPr>
        <a:xfrm>
          <a:off x="7127875" y="73723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30</xdr:row>
      <xdr:rowOff>0</xdr:rowOff>
    </xdr:from>
    <xdr:ext cx="65" cy="170239"/>
    <xdr:sp macro="" textlink="">
      <xdr:nvSpPr>
        <xdr:cNvPr id="9" name="กล่องข้อความ 1">
          <a:extLst>
            <a:ext uri="{FF2B5EF4-FFF2-40B4-BE49-F238E27FC236}">
              <a16:creationId xmlns:a16="http://schemas.microsoft.com/office/drawing/2014/main" id="{8392468E-0C92-4913-82DD-970727E4ADC8}"/>
            </a:ext>
          </a:extLst>
        </xdr:cNvPr>
        <xdr:cNvSpPr txBox="1"/>
      </xdr:nvSpPr>
      <xdr:spPr>
        <a:xfrm>
          <a:off x="7127875" y="73723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19</xdr:row>
      <xdr:rowOff>57150</xdr:rowOff>
    </xdr:from>
    <xdr:ext cx="65" cy="170239"/>
    <xdr:sp macro="" textlink="">
      <xdr:nvSpPr>
        <xdr:cNvPr id="10" name="กล่องข้อความ 1">
          <a:extLst>
            <a:ext uri="{FF2B5EF4-FFF2-40B4-BE49-F238E27FC236}">
              <a16:creationId xmlns:a16="http://schemas.microsoft.com/office/drawing/2014/main" id="{A523E7A5-0B0D-4857-B82A-2375DFAA1D59}"/>
            </a:ext>
          </a:extLst>
        </xdr:cNvPr>
        <xdr:cNvSpPr txBox="1"/>
      </xdr:nvSpPr>
      <xdr:spPr>
        <a:xfrm>
          <a:off x="7127875" y="6419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19</xdr:row>
      <xdr:rowOff>57150</xdr:rowOff>
    </xdr:from>
    <xdr:ext cx="65" cy="170239"/>
    <xdr:sp macro="" textlink="">
      <xdr:nvSpPr>
        <xdr:cNvPr id="11" name="กล่องข้อความ 1">
          <a:extLst>
            <a:ext uri="{FF2B5EF4-FFF2-40B4-BE49-F238E27FC236}">
              <a16:creationId xmlns:a16="http://schemas.microsoft.com/office/drawing/2014/main" id="{A0BE6A9B-051C-4AFE-A354-B7A0EA75ACCB}"/>
            </a:ext>
          </a:extLst>
        </xdr:cNvPr>
        <xdr:cNvSpPr txBox="1"/>
      </xdr:nvSpPr>
      <xdr:spPr>
        <a:xfrm>
          <a:off x="7127875" y="6419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30</xdr:row>
      <xdr:rowOff>0</xdr:rowOff>
    </xdr:from>
    <xdr:ext cx="65" cy="170239"/>
    <xdr:sp macro="" textlink="">
      <xdr:nvSpPr>
        <xdr:cNvPr id="12" name="กล่องข้อความ 1">
          <a:extLst>
            <a:ext uri="{FF2B5EF4-FFF2-40B4-BE49-F238E27FC236}">
              <a16:creationId xmlns:a16="http://schemas.microsoft.com/office/drawing/2014/main" id="{236D42AE-0C99-42C7-A168-6553169B4195}"/>
            </a:ext>
          </a:extLst>
        </xdr:cNvPr>
        <xdr:cNvSpPr txBox="1"/>
      </xdr:nvSpPr>
      <xdr:spPr>
        <a:xfrm>
          <a:off x="7127875" y="6419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30</xdr:row>
      <xdr:rowOff>0</xdr:rowOff>
    </xdr:from>
    <xdr:ext cx="65" cy="170239"/>
    <xdr:sp macro="" textlink="">
      <xdr:nvSpPr>
        <xdr:cNvPr id="13" name="กล่องข้อความ 1">
          <a:extLst>
            <a:ext uri="{FF2B5EF4-FFF2-40B4-BE49-F238E27FC236}">
              <a16:creationId xmlns:a16="http://schemas.microsoft.com/office/drawing/2014/main" id="{769187D5-8679-456B-BFFD-9389E8E599BD}"/>
            </a:ext>
          </a:extLst>
        </xdr:cNvPr>
        <xdr:cNvSpPr txBox="1"/>
      </xdr:nvSpPr>
      <xdr:spPr>
        <a:xfrm>
          <a:off x="7127875" y="6419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18</xdr:row>
      <xdr:rowOff>0</xdr:rowOff>
    </xdr:from>
    <xdr:ext cx="65" cy="170239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7A22624F-CC43-4A8C-A560-FE2B5E230262}"/>
            </a:ext>
          </a:extLst>
        </xdr:cNvPr>
        <xdr:cNvSpPr txBox="1"/>
      </xdr:nvSpPr>
      <xdr:spPr>
        <a:xfrm>
          <a:off x="6269355" y="635127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18</xdr:row>
      <xdr:rowOff>0</xdr:rowOff>
    </xdr:from>
    <xdr:ext cx="65" cy="170239"/>
    <xdr:sp macro="" textlink="">
      <xdr:nvSpPr>
        <xdr:cNvPr id="15" name="กล่องข้อความ 1">
          <a:extLst>
            <a:ext uri="{FF2B5EF4-FFF2-40B4-BE49-F238E27FC236}">
              <a16:creationId xmlns:a16="http://schemas.microsoft.com/office/drawing/2014/main" id="{5AC74115-000D-46AB-A3CF-707466156ED1}"/>
            </a:ext>
          </a:extLst>
        </xdr:cNvPr>
        <xdr:cNvSpPr txBox="1"/>
      </xdr:nvSpPr>
      <xdr:spPr>
        <a:xfrm>
          <a:off x="7130415" y="635127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18</xdr:row>
      <xdr:rowOff>0</xdr:rowOff>
    </xdr:from>
    <xdr:ext cx="65" cy="170239"/>
    <xdr:sp macro="" textlink="">
      <xdr:nvSpPr>
        <xdr:cNvPr id="16" name="กล่องข้อความ 1">
          <a:extLst>
            <a:ext uri="{FF2B5EF4-FFF2-40B4-BE49-F238E27FC236}">
              <a16:creationId xmlns:a16="http://schemas.microsoft.com/office/drawing/2014/main" id="{47161EBD-30CD-4AC1-9B78-1CC81E866EA0}"/>
            </a:ext>
          </a:extLst>
        </xdr:cNvPr>
        <xdr:cNvSpPr txBox="1"/>
      </xdr:nvSpPr>
      <xdr:spPr>
        <a:xfrm>
          <a:off x="6269355" y="635127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18</xdr:row>
      <xdr:rowOff>0</xdr:rowOff>
    </xdr:from>
    <xdr:ext cx="65" cy="170239"/>
    <xdr:sp macro="" textlink="">
      <xdr:nvSpPr>
        <xdr:cNvPr id="17" name="กล่องข้อความ 1">
          <a:extLst>
            <a:ext uri="{FF2B5EF4-FFF2-40B4-BE49-F238E27FC236}">
              <a16:creationId xmlns:a16="http://schemas.microsoft.com/office/drawing/2014/main" id="{4A6A39EB-7944-4F2D-B64A-7B28FBC72384}"/>
            </a:ext>
          </a:extLst>
        </xdr:cNvPr>
        <xdr:cNvSpPr txBox="1"/>
      </xdr:nvSpPr>
      <xdr:spPr>
        <a:xfrm>
          <a:off x="7130415" y="635127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18</xdr:row>
      <xdr:rowOff>0</xdr:rowOff>
    </xdr:from>
    <xdr:ext cx="65" cy="170239"/>
    <xdr:sp macro="" textlink="">
      <xdr:nvSpPr>
        <xdr:cNvPr id="18" name="กล่องข้อความ 17">
          <a:extLst>
            <a:ext uri="{FF2B5EF4-FFF2-40B4-BE49-F238E27FC236}">
              <a16:creationId xmlns:a16="http://schemas.microsoft.com/office/drawing/2014/main" id="{5274F7A0-DC9F-4977-9463-5D5353841B29}"/>
            </a:ext>
          </a:extLst>
        </xdr:cNvPr>
        <xdr:cNvSpPr txBox="1"/>
      </xdr:nvSpPr>
      <xdr:spPr>
        <a:xfrm>
          <a:off x="6269355" y="635127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18</xdr:row>
      <xdr:rowOff>0</xdr:rowOff>
    </xdr:from>
    <xdr:ext cx="65" cy="170239"/>
    <xdr:sp macro="" textlink="">
      <xdr:nvSpPr>
        <xdr:cNvPr id="19" name="กล่องข้อความ 1">
          <a:extLst>
            <a:ext uri="{FF2B5EF4-FFF2-40B4-BE49-F238E27FC236}">
              <a16:creationId xmlns:a16="http://schemas.microsoft.com/office/drawing/2014/main" id="{BAE9AFF7-B2C5-4382-89B8-B14913EC972D}"/>
            </a:ext>
          </a:extLst>
        </xdr:cNvPr>
        <xdr:cNvSpPr txBox="1"/>
      </xdr:nvSpPr>
      <xdr:spPr>
        <a:xfrm>
          <a:off x="7130415" y="635127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18</xdr:row>
      <xdr:rowOff>0</xdr:rowOff>
    </xdr:from>
    <xdr:ext cx="65" cy="170239"/>
    <xdr:sp macro="" textlink="">
      <xdr:nvSpPr>
        <xdr:cNvPr id="20" name="กล่องข้อความ 1">
          <a:extLst>
            <a:ext uri="{FF2B5EF4-FFF2-40B4-BE49-F238E27FC236}">
              <a16:creationId xmlns:a16="http://schemas.microsoft.com/office/drawing/2014/main" id="{41B90BF0-D4DC-46BE-ADD7-34FED8FF00AE}"/>
            </a:ext>
          </a:extLst>
        </xdr:cNvPr>
        <xdr:cNvSpPr txBox="1"/>
      </xdr:nvSpPr>
      <xdr:spPr>
        <a:xfrm>
          <a:off x="6269355" y="635127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18</xdr:row>
      <xdr:rowOff>0</xdr:rowOff>
    </xdr:from>
    <xdr:ext cx="65" cy="170239"/>
    <xdr:sp macro="" textlink="">
      <xdr:nvSpPr>
        <xdr:cNvPr id="21" name="กล่องข้อความ 1">
          <a:extLst>
            <a:ext uri="{FF2B5EF4-FFF2-40B4-BE49-F238E27FC236}">
              <a16:creationId xmlns:a16="http://schemas.microsoft.com/office/drawing/2014/main" id="{F3A38410-0150-492D-BF0A-136E09DE3837}"/>
            </a:ext>
          </a:extLst>
        </xdr:cNvPr>
        <xdr:cNvSpPr txBox="1"/>
      </xdr:nvSpPr>
      <xdr:spPr>
        <a:xfrm>
          <a:off x="7130415" y="635127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18</xdr:row>
      <xdr:rowOff>0</xdr:rowOff>
    </xdr:from>
    <xdr:ext cx="65" cy="170239"/>
    <xdr:sp macro="" textlink="">
      <xdr:nvSpPr>
        <xdr:cNvPr id="22" name="กล่องข้อความ 21">
          <a:extLst>
            <a:ext uri="{FF2B5EF4-FFF2-40B4-BE49-F238E27FC236}">
              <a16:creationId xmlns:a16="http://schemas.microsoft.com/office/drawing/2014/main" id="{753A09B7-CD42-4F58-849B-3B0212E2FB7D}"/>
            </a:ext>
          </a:extLst>
        </xdr:cNvPr>
        <xdr:cNvSpPr txBox="1"/>
      </xdr:nvSpPr>
      <xdr:spPr>
        <a:xfrm>
          <a:off x="6269355" y="635127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18</xdr:row>
      <xdr:rowOff>0</xdr:rowOff>
    </xdr:from>
    <xdr:ext cx="65" cy="170239"/>
    <xdr:sp macro="" textlink="">
      <xdr:nvSpPr>
        <xdr:cNvPr id="23" name="กล่องข้อความ 1">
          <a:extLst>
            <a:ext uri="{FF2B5EF4-FFF2-40B4-BE49-F238E27FC236}">
              <a16:creationId xmlns:a16="http://schemas.microsoft.com/office/drawing/2014/main" id="{D62C06AD-2E11-4103-8CA8-ECBEE4F69DC9}"/>
            </a:ext>
          </a:extLst>
        </xdr:cNvPr>
        <xdr:cNvSpPr txBox="1"/>
      </xdr:nvSpPr>
      <xdr:spPr>
        <a:xfrm>
          <a:off x="6269355" y="635127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18</xdr:row>
      <xdr:rowOff>0</xdr:rowOff>
    </xdr:from>
    <xdr:ext cx="65" cy="170239"/>
    <xdr:sp macro="" textlink="">
      <xdr:nvSpPr>
        <xdr:cNvPr id="24" name="กล่องข้อความ 23">
          <a:extLst>
            <a:ext uri="{FF2B5EF4-FFF2-40B4-BE49-F238E27FC236}">
              <a16:creationId xmlns:a16="http://schemas.microsoft.com/office/drawing/2014/main" id="{FA461D18-F666-413B-B05C-B6FC80BCFD0C}"/>
            </a:ext>
          </a:extLst>
        </xdr:cNvPr>
        <xdr:cNvSpPr txBox="1"/>
      </xdr:nvSpPr>
      <xdr:spPr>
        <a:xfrm>
          <a:off x="6269355" y="635127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18</xdr:row>
      <xdr:rowOff>0</xdr:rowOff>
    </xdr:from>
    <xdr:ext cx="65" cy="170239"/>
    <xdr:sp macro="" textlink="">
      <xdr:nvSpPr>
        <xdr:cNvPr id="25" name="กล่องข้อความ 1">
          <a:extLst>
            <a:ext uri="{FF2B5EF4-FFF2-40B4-BE49-F238E27FC236}">
              <a16:creationId xmlns:a16="http://schemas.microsoft.com/office/drawing/2014/main" id="{81C5A347-0F7F-4943-9AA9-26093C73AEB3}"/>
            </a:ext>
          </a:extLst>
        </xdr:cNvPr>
        <xdr:cNvSpPr txBox="1"/>
      </xdr:nvSpPr>
      <xdr:spPr>
        <a:xfrm>
          <a:off x="6269355" y="635127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18</xdr:row>
      <xdr:rowOff>0</xdr:rowOff>
    </xdr:from>
    <xdr:ext cx="65" cy="170239"/>
    <xdr:sp macro="" textlink="">
      <xdr:nvSpPr>
        <xdr:cNvPr id="26" name="กล่องข้อความ 25">
          <a:extLst>
            <a:ext uri="{FF2B5EF4-FFF2-40B4-BE49-F238E27FC236}">
              <a16:creationId xmlns:a16="http://schemas.microsoft.com/office/drawing/2014/main" id="{EE2503DF-532E-4CA7-9224-BD24B956CA31}"/>
            </a:ext>
          </a:extLst>
        </xdr:cNvPr>
        <xdr:cNvSpPr txBox="1"/>
      </xdr:nvSpPr>
      <xdr:spPr>
        <a:xfrm>
          <a:off x="6269355" y="666369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18</xdr:row>
      <xdr:rowOff>0</xdr:rowOff>
    </xdr:from>
    <xdr:ext cx="65" cy="170239"/>
    <xdr:sp macro="" textlink="">
      <xdr:nvSpPr>
        <xdr:cNvPr id="27" name="กล่องข้อความ 1">
          <a:extLst>
            <a:ext uri="{FF2B5EF4-FFF2-40B4-BE49-F238E27FC236}">
              <a16:creationId xmlns:a16="http://schemas.microsoft.com/office/drawing/2014/main" id="{B266E330-61B0-494F-84A3-1F91B68F1C2A}"/>
            </a:ext>
          </a:extLst>
        </xdr:cNvPr>
        <xdr:cNvSpPr txBox="1"/>
      </xdr:nvSpPr>
      <xdr:spPr>
        <a:xfrm>
          <a:off x="6269355" y="666369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18</xdr:row>
      <xdr:rowOff>0</xdr:rowOff>
    </xdr:from>
    <xdr:ext cx="65" cy="170239"/>
    <xdr:sp macro="" textlink="">
      <xdr:nvSpPr>
        <xdr:cNvPr id="28" name="กล่องข้อความ 27">
          <a:extLst>
            <a:ext uri="{FF2B5EF4-FFF2-40B4-BE49-F238E27FC236}">
              <a16:creationId xmlns:a16="http://schemas.microsoft.com/office/drawing/2014/main" id="{8AAAE2EF-0563-45AB-9505-921DEDCE0D8E}"/>
            </a:ext>
          </a:extLst>
        </xdr:cNvPr>
        <xdr:cNvSpPr txBox="1"/>
      </xdr:nvSpPr>
      <xdr:spPr>
        <a:xfrm>
          <a:off x="6269355" y="666369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18</xdr:row>
      <xdr:rowOff>0</xdr:rowOff>
    </xdr:from>
    <xdr:ext cx="65" cy="170239"/>
    <xdr:sp macro="" textlink="">
      <xdr:nvSpPr>
        <xdr:cNvPr id="29" name="กล่องข้อความ 1">
          <a:extLst>
            <a:ext uri="{FF2B5EF4-FFF2-40B4-BE49-F238E27FC236}">
              <a16:creationId xmlns:a16="http://schemas.microsoft.com/office/drawing/2014/main" id="{7DE03BA9-32F3-4837-A427-F8AB22E2A7D8}"/>
            </a:ext>
          </a:extLst>
        </xdr:cNvPr>
        <xdr:cNvSpPr txBox="1"/>
      </xdr:nvSpPr>
      <xdr:spPr>
        <a:xfrm>
          <a:off x="6269355" y="666369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25</xdr:row>
      <xdr:rowOff>0</xdr:rowOff>
    </xdr:from>
    <xdr:ext cx="65" cy="170239"/>
    <xdr:sp macro="" textlink="">
      <xdr:nvSpPr>
        <xdr:cNvPr id="30" name="กล่องข้อความ 29">
          <a:extLst>
            <a:ext uri="{FF2B5EF4-FFF2-40B4-BE49-F238E27FC236}">
              <a16:creationId xmlns:a16="http://schemas.microsoft.com/office/drawing/2014/main" id="{DDF6C2D8-60E6-47DF-9C25-55C89D811708}"/>
            </a:ext>
          </a:extLst>
        </xdr:cNvPr>
        <xdr:cNvSpPr txBox="1"/>
      </xdr:nvSpPr>
      <xdr:spPr>
        <a:xfrm>
          <a:off x="6282418" y="6425293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25</xdr:row>
      <xdr:rowOff>0</xdr:rowOff>
    </xdr:from>
    <xdr:ext cx="65" cy="170239"/>
    <xdr:sp macro="" textlink="">
      <xdr:nvSpPr>
        <xdr:cNvPr id="31" name="กล่องข้อความ 1">
          <a:extLst>
            <a:ext uri="{FF2B5EF4-FFF2-40B4-BE49-F238E27FC236}">
              <a16:creationId xmlns:a16="http://schemas.microsoft.com/office/drawing/2014/main" id="{BA0BA4B9-68D6-4E2B-80B3-B1490DD0952C}"/>
            </a:ext>
          </a:extLst>
        </xdr:cNvPr>
        <xdr:cNvSpPr txBox="1"/>
      </xdr:nvSpPr>
      <xdr:spPr>
        <a:xfrm>
          <a:off x="7142389" y="6425293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25</xdr:row>
      <xdr:rowOff>0</xdr:rowOff>
    </xdr:from>
    <xdr:ext cx="65" cy="170239"/>
    <xdr:sp macro="" textlink="">
      <xdr:nvSpPr>
        <xdr:cNvPr id="32" name="กล่องข้อความ 1">
          <a:extLst>
            <a:ext uri="{FF2B5EF4-FFF2-40B4-BE49-F238E27FC236}">
              <a16:creationId xmlns:a16="http://schemas.microsoft.com/office/drawing/2014/main" id="{319D3087-18DA-4DA3-9450-9301287CF9E5}"/>
            </a:ext>
          </a:extLst>
        </xdr:cNvPr>
        <xdr:cNvSpPr txBox="1"/>
      </xdr:nvSpPr>
      <xdr:spPr>
        <a:xfrm>
          <a:off x="6282418" y="6425293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25</xdr:row>
      <xdr:rowOff>0</xdr:rowOff>
    </xdr:from>
    <xdr:ext cx="65" cy="170239"/>
    <xdr:sp macro="" textlink="">
      <xdr:nvSpPr>
        <xdr:cNvPr id="33" name="กล่องข้อความ 1">
          <a:extLst>
            <a:ext uri="{FF2B5EF4-FFF2-40B4-BE49-F238E27FC236}">
              <a16:creationId xmlns:a16="http://schemas.microsoft.com/office/drawing/2014/main" id="{320540C3-6992-4481-B083-4C72C251EB2A}"/>
            </a:ext>
          </a:extLst>
        </xdr:cNvPr>
        <xdr:cNvSpPr txBox="1"/>
      </xdr:nvSpPr>
      <xdr:spPr>
        <a:xfrm>
          <a:off x="7142389" y="6425293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25</xdr:row>
      <xdr:rowOff>0</xdr:rowOff>
    </xdr:from>
    <xdr:ext cx="65" cy="170239"/>
    <xdr:sp macro="" textlink="">
      <xdr:nvSpPr>
        <xdr:cNvPr id="34" name="กล่องข้อความ 33">
          <a:extLst>
            <a:ext uri="{FF2B5EF4-FFF2-40B4-BE49-F238E27FC236}">
              <a16:creationId xmlns:a16="http://schemas.microsoft.com/office/drawing/2014/main" id="{9F9689B7-409E-4EEF-8BFE-A0A8C6C95972}"/>
            </a:ext>
          </a:extLst>
        </xdr:cNvPr>
        <xdr:cNvSpPr txBox="1"/>
      </xdr:nvSpPr>
      <xdr:spPr>
        <a:xfrm>
          <a:off x="6282418" y="69913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25</xdr:row>
      <xdr:rowOff>0</xdr:rowOff>
    </xdr:from>
    <xdr:ext cx="65" cy="170239"/>
    <xdr:sp macro="" textlink="">
      <xdr:nvSpPr>
        <xdr:cNvPr id="35" name="กล่องข้อความ 1">
          <a:extLst>
            <a:ext uri="{FF2B5EF4-FFF2-40B4-BE49-F238E27FC236}">
              <a16:creationId xmlns:a16="http://schemas.microsoft.com/office/drawing/2014/main" id="{667782AA-20A4-4EB0-92C0-6DEAC20C33A6}"/>
            </a:ext>
          </a:extLst>
        </xdr:cNvPr>
        <xdr:cNvSpPr txBox="1"/>
      </xdr:nvSpPr>
      <xdr:spPr>
        <a:xfrm>
          <a:off x="7142389" y="69913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25</xdr:row>
      <xdr:rowOff>0</xdr:rowOff>
    </xdr:from>
    <xdr:ext cx="65" cy="170239"/>
    <xdr:sp macro="" textlink="">
      <xdr:nvSpPr>
        <xdr:cNvPr id="36" name="กล่องข้อความ 1">
          <a:extLst>
            <a:ext uri="{FF2B5EF4-FFF2-40B4-BE49-F238E27FC236}">
              <a16:creationId xmlns:a16="http://schemas.microsoft.com/office/drawing/2014/main" id="{DDC91B88-9C95-441C-9BCB-8814227A97BB}"/>
            </a:ext>
          </a:extLst>
        </xdr:cNvPr>
        <xdr:cNvSpPr txBox="1"/>
      </xdr:nvSpPr>
      <xdr:spPr>
        <a:xfrm>
          <a:off x="6282418" y="69913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25</xdr:row>
      <xdr:rowOff>0</xdr:rowOff>
    </xdr:from>
    <xdr:ext cx="65" cy="170239"/>
    <xdr:sp macro="" textlink="">
      <xdr:nvSpPr>
        <xdr:cNvPr id="37" name="กล่องข้อความ 1">
          <a:extLst>
            <a:ext uri="{FF2B5EF4-FFF2-40B4-BE49-F238E27FC236}">
              <a16:creationId xmlns:a16="http://schemas.microsoft.com/office/drawing/2014/main" id="{A6C98291-579E-4ABD-BFFF-BB538BF0BD1E}"/>
            </a:ext>
          </a:extLst>
        </xdr:cNvPr>
        <xdr:cNvSpPr txBox="1"/>
      </xdr:nvSpPr>
      <xdr:spPr>
        <a:xfrm>
          <a:off x="7142389" y="69913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25</xdr:row>
      <xdr:rowOff>0</xdr:rowOff>
    </xdr:from>
    <xdr:ext cx="65" cy="170239"/>
    <xdr:sp macro="" textlink="">
      <xdr:nvSpPr>
        <xdr:cNvPr id="38" name="กล่องข้อความ 37">
          <a:extLst>
            <a:ext uri="{FF2B5EF4-FFF2-40B4-BE49-F238E27FC236}">
              <a16:creationId xmlns:a16="http://schemas.microsoft.com/office/drawing/2014/main" id="{1C6DFC95-D0B2-4D4B-8317-1A4000A0515B}"/>
            </a:ext>
          </a:extLst>
        </xdr:cNvPr>
        <xdr:cNvSpPr txBox="1"/>
      </xdr:nvSpPr>
      <xdr:spPr>
        <a:xfrm>
          <a:off x="6282418" y="7557407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25</xdr:row>
      <xdr:rowOff>0</xdr:rowOff>
    </xdr:from>
    <xdr:ext cx="65" cy="170239"/>
    <xdr:sp macro="" textlink="">
      <xdr:nvSpPr>
        <xdr:cNvPr id="39" name="กล่องข้อความ 1">
          <a:extLst>
            <a:ext uri="{FF2B5EF4-FFF2-40B4-BE49-F238E27FC236}">
              <a16:creationId xmlns:a16="http://schemas.microsoft.com/office/drawing/2014/main" id="{E8F9BBC9-AAC1-4886-A587-B5B2C2B96C62}"/>
            </a:ext>
          </a:extLst>
        </xdr:cNvPr>
        <xdr:cNvSpPr txBox="1"/>
      </xdr:nvSpPr>
      <xdr:spPr>
        <a:xfrm>
          <a:off x="7142389" y="7557407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25</xdr:row>
      <xdr:rowOff>0</xdr:rowOff>
    </xdr:from>
    <xdr:ext cx="65" cy="170239"/>
    <xdr:sp macro="" textlink="">
      <xdr:nvSpPr>
        <xdr:cNvPr id="40" name="กล่องข้อความ 1">
          <a:extLst>
            <a:ext uri="{FF2B5EF4-FFF2-40B4-BE49-F238E27FC236}">
              <a16:creationId xmlns:a16="http://schemas.microsoft.com/office/drawing/2014/main" id="{09683980-5BA4-4AB2-B432-9F7564DA0DDF}"/>
            </a:ext>
          </a:extLst>
        </xdr:cNvPr>
        <xdr:cNvSpPr txBox="1"/>
      </xdr:nvSpPr>
      <xdr:spPr>
        <a:xfrm>
          <a:off x="6282418" y="7557407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25</xdr:row>
      <xdr:rowOff>0</xdr:rowOff>
    </xdr:from>
    <xdr:ext cx="65" cy="170239"/>
    <xdr:sp macro="" textlink="">
      <xdr:nvSpPr>
        <xdr:cNvPr id="41" name="กล่องข้อความ 1">
          <a:extLst>
            <a:ext uri="{FF2B5EF4-FFF2-40B4-BE49-F238E27FC236}">
              <a16:creationId xmlns:a16="http://schemas.microsoft.com/office/drawing/2014/main" id="{9A8A9C7E-E423-4654-856F-6AA56249B9D5}"/>
            </a:ext>
          </a:extLst>
        </xdr:cNvPr>
        <xdr:cNvSpPr txBox="1"/>
      </xdr:nvSpPr>
      <xdr:spPr>
        <a:xfrm>
          <a:off x="7142389" y="7557407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25</xdr:row>
      <xdr:rowOff>0</xdr:rowOff>
    </xdr:from>
    <xdr:ext cx="65" cy="170239"/>
    <xdr:sp macro="" textlink="">
      <xdr:nvSpPr>
        <xdr:cNvPr id="42" name="กล่องข้อความ 41">
          <a:extLst>
            <a:ext uri="{FF2B5EF4-FFF2-40B4-BE49-F238E27FC236}">
              <a16:creationId xmlns:a16="http://schemas.microsoft.com/office/drawing/2014/main" id="{3CDF1B78-5B41-4A30-A0A4-B1A0FFD1A874}"/>
            </a:ext>
          </a:extLst>
        </xdr:cNvPr>
        <xdr:cNvSpPr txBox="1"/>
      </xdr:nvSpPr>
      <xdr:spPr>
        <a:xfrm>
          <a:off x="6282418" y="69913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25</xdr:row>
      <xdr:rowOff>0</xdr:rowOff>
    </xdr:from>
    <xdr:ext cx="65" cy="170239"/>
    <xdr:sp macro="" textlink="">
      <xdr:nvSpPr>
        <xdr:cNvPr id="43" name="กล่องข้อความ 1">
          <a:extLst>
            <a:ext uri="{FF2B5EF4-FFF2-40B4-BE49-F238E27FC236}">
              <a16:creationId xmlns:a16="http://schemas.microsoft.com/office/drawing/2014/main" id="{CF7C7167-510D-4431-949D-008942E04B9B}"/>
            </a:ext>
          </a:extLst>
        </xdr:cNvPr>
        <xdr:cNvSpPr txBox="1"/>
      </xdr:nvSpPr>
      <xdr:spPr>
        <a:xfrm>
          <a:off x="6282418" y="69913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25</xdr:row>
      <xdr:rowOff>0</xdr:rowOff>
    </xdr:from>
    <xdr:ext cx="65" cy="170239"/>
    <xdr:sp macro="" textlink="">
      <xdr:nvSpPr>
        <xdr:cNvPr id="44" name="กล่องข้อความ 43">
          <a:extLst>
            <a:ext uri="{FF2B5EF4-FFF2-40B4-BE49-F238E27FC236}">
              <a16:creationId xmlns:a16="http://schemas.microsoft.com/office/drawing/2014/main" id="{A51D5409-6A37-455D-91C4-95AFDA465794}"/>
            </a:ext>
          </a:extLst>
        </xdr:cNvPr>
        <xdr:cNvSpPr txBox="1"/>
      </xdr:nvSpPr>
      <xdr:spPr>
        <a:xfrm>
          <a:off x="6282418" y="7557407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25</xdr:row>
      <xdr:rowOff>0</xdr:rowOff>
    </xdr:from>
    <xdr:ext cx="65" cy="170239"/>
    <xdr:sp macro="" textlink="">
      <xdr:nvSpPr>
        <xdr:cNvPr id="45" name="กล่องข้อความ 1">
          <a:extLst>
            <a:ext uri="{FF2B5EF4-FFF2-40B4-BE49-F238E27FC236}">
              <a16:creationId xmlns:a16="http://schemas.microsoft.com/office/drawing/2014/main" id="{0690CB79-0F52-4BF1-BA86-AB9CF0DB49BE}"/>
            </a:ext>
          </a:extLst>
        </xdr:cNvPr>
        <xdr:cNvSpPr txBox="1"/>
      </xdr:nvSpPr>
      <xdr:spPr>
        <a:xfrm>
          <a:off x="6282418" y="7557407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25</xdr:row>
      <xdr:rowOff>0</xdr:rowOff>
    </xdr:from>
    <xdr:ext cx="65" cy="170239"/>
    <xdr:sp macro="" textlink="">
      <xdr:nvSpPr>
        <xdr:cNvPr id="46" name="กล่องข้อความ 45">
          <a:extLst>
            <a:ext uri="{FF2B5EF4-FFF2-40B4-BE49-F238E27FC236}">
              <a16:creationId xmlns:a16="http://schemas.microsoft.com/office/drawing/2014/main" id="{85649D0D-90D8-4D02-8E76-B6567CE9DE6E}"/>
            </a:ext>
          </a:extLst>
        </xdr:cNvPr>
        <xdr:cNvSpPr txBox="1"/>
      </xdr:nvSpPr>
      <xdr:spPr>
        <a:xfrm>
          <a:off x="6282418" y="7557407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25</xdr:row>
      <xdr:rowOff>0</xdr:rowOff>
    </xdr:from>
    <xdr:ext cx="65" cy="170239"/>
    <xdr:sp macro="" textlink="">
      <xdr:nvSpPr>
        <xdr:cNvPr id="47" name="กล่องข้อความ 1">
          <a:extLst>
            <a:ext uri="{FF2B5EF4-FFF2-40B4-BE49-F238E27FC236}">
              <a16:creationId xmlns:a16="http://schemas.microsoft.com/office/drawing/2014/main" id="{1D095AF2-7409-47AC-958D-F914D969E1CF}"/>
            </a:ext>
          </a:extLst>
        </xdr:cNvPr>
        <xdr:cNvSpPr txBox="1"/>
      </xdr:nvSpPr>
      <xdr:spPr>
        <a:xfrm>
          <a:off x="6282418" y="7557407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25</xdr:row>
      <xdr:rowOff>0</xdr:rowOff>
    </xdr:from>
    <xdr:ext cx="65" cy="170239"/>
    <xdr:sp macro="" textlink="">
      <xdr:nvSpPr>
        <xdr:cNvPr id="48" name="กล่องข้อความ 47">
          <a:extLst>
            <a:ext uri="{FF2B5EF4-FFF2-40B4-BE49-F238E27FC236}">
              <a16:creationId xmlns:a16="http://schemas.microsoft.com/office/drawing/2014/main" id="{81ED8F5B-D48C-4A4B-A508-1CEB371F7526}"/>
            </a:ext>
          </a:extLst>
        </xdr:cNvPr>
        <xdr:cNvSpPr txBox="1"/>
      </xdr:nvSpPr>
      <xdr:spPr>
        <a:xfrm>
          <a:off x="6282418" y="7557407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25</xdr:row>
      <xdr:rowOff>0</xdr:rowOff>
    </xdr:from>
    <xdr:ext cx="65" cy="170239"/>
    <xdr:sp macro="" textlink="">
      <xdr:nvSpPr>
        <xdr:cNvPr id="49" name="กล่องข้อความ 1">
          <a:extLst>
            <a:ext uri="{FF2B5EF4-FFF2-40B4-BE49-F238E27FC236}">
              <a16:creationId xmlns:a16="http://schemas.microsoft.com/office/drawing/2014/main" id="{BD643D07-40D3-4111-9298-9DEBEC56C885}"/>
            </a:ext>
          </a:extLst>
        </xdr:cNvPr>
        <xdr:cNvSpPr txBox="1"/>
      </xdr:nvSpPr>
      <xdr:spPr>
        <a:xfrm>
          <a:off x="6282418" y="7557407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25</xdr:row>
      <xdr:rowOff>0</xdr:rowOff>
    </xdr:from>
    <xdr:ext cx="65" cy="170239"/>
    <xdr:sp macro="" textlink="">
      <xdr:nvSpPr>
        <xdr:cNvPr id="50" name="กล่องข้อความ 49">
          <a:extLst>
            <a:ext uri="{FF2B5EF4-FFF2-40B4-BE49-F238E27FC236}">
              <a16:creationId xmlns:a16="http://schemas.microsoft.com/office/drawing/2014/main" id="{030156DD-3A2E-40BC-AE36-A5AA4BA52C76}"/>
            </a:ext>
          </a:extLst>
        </xdr:cNvPr>
        <xdr:cNvSpPr txBox="1"/>
      </xdr:nvSpPr>
      <xdr:spPr>
        <a:xfrm>
          <a:off x="6272742" y="63817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25</xdr:row>
      <xdr:rowOff>0</xdr:rowOff>
    </xdr:from>
    <xdr:ext cx="65" cy="170239"/>
    <xdr:sp macro="" textlink="">
      <xdr:nvSpPr>
        <xdr:cNvPr id="51" name="กล่องข้อความ 1">
          <a:extLst>
            <a:ext uri="{FF2B5EF4-FFF2-40B4-BE49-F238E27FC236}">
              <a16:creationId xmlns:a16="http://schemas.microsoft.com/office/drawing/2014/main" id="{5B539876-9379-4906-91E2-67D26906A120}"/>
            </a:ext>
          </a:extLst>
        </xdr:cNvPr>
        <xdr:cNvSpPr txBox="1"/>
      </xdr:nvSpPr>
      <xdr:spPr>
        <a:xfrm>
          <a:off x="6272742" y="63817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26</xdr:row>
      <xdr:rowOff>0</xdr:rowOff>
    </xdr:from>
    <xdr:ext cx="65" cy="170239"/>
    <xdr:sp macro="" textlink="">
      <xdr:nvSpPr>
        <xdr:cNvPr id="52" name="กล่องข้อความ 1">
          <a:extLst>
            <a:ext uri="{FF2B5EF4-FFF2-40B4-BE49-F238E27FC236}">
              <a16:creationId xmlns:a16="http://schemas.microsoft.com/office/drawing/2014/main" id="{71B1F53F-0E48-4FA1-98B6-A8301915473A}"/>
            </a:ext>
          </a:extLst>
        </xdr:cNvPr>
        <xdr:cNvSpPr txBox="1"/>
      </xdr:nvSpPr>
      <xdr:spPr>
        <a:xfrm>
          <a:off x="7135690" y="7438292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26</xdr:row>
      <xdr:rowOff>0</xdr:rowOff>
    </xdr:from>
    <xdr:ext cx="65" cy="170239"/>
    <xdr:sp macro="" textlink="">
      <xdr:nvSpPr>
        <xdr:cNvPr id="53" name="กล่องข้อความ 1">
          <a:extLst>
            <a:ext uri="{FF2B5EF4-FFF2-40B4-BE49-F238E27FC236}">
              <a16:creationId xmlns:a16="http://schemas.microsoft.com/office/drawing/2014/main" id="{78CF3F73-0B96-40FC-A66C-0E17A7B5E9BE}"/>
            </a:ext>
          </a:extLst>
        </xdr:cNvPr>
        <xdr:cNvSpPr txBox="1"/>
      </xdr:nvSpPr>
      <xdr:spPr>
        <a:xfrm>
          <a:off x="7135690" y="7438292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26</xdr:row>
      <xdr:rowOff>0</xdr:rowOff>
    </xdr:from>
    <xdr:ext cx="65" cy="170239"/>
    <xdr:sp macro="" textlink="">
      <xdr:nvSpPr>
        <xdr:cNvPr id="54" name="กล่องข้อความ 1">
          <a:extLst>
            <a:ext uri="{FF2B5EF4-FFF2-40B4-BE49-F238E27FC236}">
              <a16:creationId xmlns:a16="http://schemas.microsoft.com/office/drawing/2014/main" id="{77751771-9B92-4C37-AE08-7D20EEEDCA76}"/>
            </a:ext>
          </a:extLst>
        </xdr:cNvPr>
        <xdr:cNvSpPr txBox="1"/>
      </xdr:nvSpPr>
      <xdr:spPr>
        <a:xfrm>
          <a:off x="7135690" y="7438292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26</xdr:row>
      <xdr:rowOff>0</xdr:rowOff>
    </xdr:from>
    <xdr:ext cx="65" cy="170239"/>
    <xdr:sp macro="" textlink="">
      <xdr:nvSpPr>
        <xdr:cNvPr id="55" name="กล่องข้อความ 1">
          <a:extLst>
            <a:ext uri="{FF2B5EF4-FFF2-40B4-BE49-F238E27FC236}">
              <a16:creationId xmlns:a16="http://schemas.microsoft.com/office/drawing/2014/main" id="{F8AC6B25-1F71-4855-A26A-3C0CCBF4FA6F}"/>
            </a:ext>
          </a:extLst>
        </xdr:cNvPr>
        <xdr:cNvSpPr txBox="1"/>
      </xdr:nvSpPr>
      <xdr:spPr>
        <a:xfrm>
          <a:off x="7135690" y="7438292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29</xdr:row>
      <xdr:rowOff>0</xdr:rowOff>
    </xdr:from>
    <xdr:ext cx="65" cy="170239"/>
    <xdr:sp macro="" textlink="">
      <xdr:nvSpPr>
        <xdr:cNvPr id="56" name="กล่องข้อความ 55">
          <a:extLst>
            <a:ext uri="{FF2B5EF4-FFF2-40B4-BE49-F238E27FC236}">
              <a16:creationId xmlns:a16="http://schemas.microsoft.com/office/drawing/2014/main" id="{433CC38E-DBF1-45A7-8316-34741289C9E0}"/>
            </a:ext>
          </a:extLst>
        </xdr:cNvPr>
        <xdr:cNvSpPr txBox="1"/>
      </xdr:nvSpPr>
      <xdr:spPr>
        <a:xfrm>
          <a:off x="6274044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29</xdr:row>
      <xdr:rowOff>0</xdr:rowOff>
    </xdr:from>
    <xdr:ext cx="65" cy="170239"/>
    <xdr:sp macro="" textlink="">
      <xdr:nvSpPr>
        <xdr:cNvPr id="57" name="กล่องข้อความ 1">
          <a:extLst>
            <a:ext uri="{FF2B5EF4-FFF2-40B4-BE49-F238E27FC236}">
              <a16:creationId xmlns:a16="http://schemas.microsoft.com/office/drawing/2014/main" id="{530252CD-1248-4AB2-8A8E-E019ADC65B63}"/>
            </a:ext>
          </a:extLst>
        </xdr:cNvPr>
        <xdr:cNvSpPr txBox="1"/>
      </xdr:nvSpPr>
      <xdr:spPr>
        <a:xfrm>
          <a:off x="7135690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29</xdr:row>
      <xdr:rowOff>0</xdr:rowOff>
    </xdr:from>
    <xdr:ext cx="65" cy="170239"/>
    <xdr:sp macro="" textlink="">
      <xdr:nvSpPr>
        <xdr:cNvPr id="58" name="กล่องข้อความ 1">
          <a:extLst>
            <a:ext uri="{FF2B5EF4-FFF2-40B4-BE49-F238E27FC236}">
              <a16:creationId xmlns:a16="http://schemas.microsoft.com/office/drawing/2014/main" id="{98244576-37D1-4AE3-BE82-80AA716E336E}"/>
            </a:ext>
          </a:extLst>
        </xdr:cNvPr>
        <xdr:cNvSpPr txBox="1"/>
      </xdr:nvSpPr>
      <xdr:spPr>
        <a:xfrm>
          <a:off x="6274044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29</xdr:row>
      <xdr:rowOff>0</xdr:rowOff>
    </xdr:from>
    <xdr:ext cx="65" cy="170239"/>
    <xdr:sp macro="" textlink="">
      <xdr:nvSpPr>
        <xdr:cNvPr id="59" name="กล่องข้อความ 1">
          <a:extLst>
            <a:ext uri="{FF2B5EF4-FFF2-40B4-BE49-F238E27FC236}">
              <a16:creationId xmlns:a16="http://schemas.microsoft.com/office/drawing/2014/main" id="{6EC3C0DC-DBDB-48D8-9515-1EB2502993CA}"/>
            </a:ext>
          </a:extLst>
        </xdr:cNvPr>
        <xdr:cNvSpPr txBox="1"/>
      </xdr:nvSpPr>
      <xdr:spPr>
        <a:xfrm>
          <a:off x="7135690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29</xdr:row>
      <xdr:rowOff>0</xdr:rowOff>
    </xdr:from>
    <xdr:ext cx="65" cy="170239"/>
    <xdr:sp macro="" textlink="">
      <xdr:nvSpPr>
        <xdr:cNvPr id="60" name="กล่องข้อความ 59">
          <a:extLst>
            <a:ext uri="{FF2B5EF4-FFF2-40B4-BE49-F238E27FC236}">
              <a16:creationId xmlns:a16="http://schemas.microsoft.com/office/drawing/2014/main" id="{43F5656E-1EBF-45B4-8E02-C6E1B6837A36}"/>
            </a:ext>
          </a:extLst>
        </xdr:cNvPr>
        <xdr:cNvSpPr txBox="1"/>
      </xdr:nvSpPr>
      <xdr:spPr>
        <a:xfrm>
          <a:off x="6274044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29</xdr:row>
      <xdr:rowOff>0</xdr:rowOff>
    </xdr:from>
    <xdr:ext cx="65" cy="170239"/>
    <xdr:sp macro="" textlink="">
      <xdr:nvSpPr>
        <xdr:cNvPr id="61" name="กล่องข้อความ 1">
          <a:extLst>
            <a:ext uri="{FF2B5EF4-FFF2-40B4-BE49-F238E27FC236}">
              <a16:creationId xmlns:a16="http://schemas.microsoft.com/office/drawing/2014/main" id="{E163F389-1490-426D-8DCB-9133F5CBCB88}"/>
            </a:ext>
          </a:extLst>
        </xdr:cNvPr>
        <xdr:cNvSpPr txBox="1"/>
      </xdr:nvSpPr>
      <xdr:spPr>
        <a:xfrm>
          <a:off x="7135690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29</xdr:row>
      <xdr:rowOff>0</xdr:rowOff>
    </xdr:from>
    <xdr:ext cx="65" cy="170239"/>
    <xdr:sp macro="" textlink="">
      <xdr:nvSpPr>
        <xdr:cNvPr id="62" name="กล่องข้อความ 1">
          <a:extLst>
            <a:ext uri="{FF2B5EF4-FFF2-40B4-BE49-F238E27FC236}">
              <a16:creationId xmlns:a16="http://schemas.microsoft.com/office/drawing/2014/main" id="{237739A8-EB95-4D71-A56B-98EE28EEB675}"/>
            </a:ext>
          </a:extLst>
        </xdr:cNvPr>
        <xdr:cNvSpPr txBox="1"/>
      </xdr:nvSpPr>
      <xdr:spPr>
        <a:xfrm>
          <a:off x="6274044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29</xdr:row>
      <xdr:rowOff>0</xdr:rowOff>
    </xdr:from>
    <xdr:ext cx="65" cy="170239"/>
    <xdr:sp macro="" textlink="">
      <xdr:nvSpPr>
        <xdr:cNvPr id="63" name="กล่องข้อความ 1">
          <a:extLst>
            <a:ext uri="{FF2B5EF4-FFF2-40B4-BE49-F238E27FC236}">
              <a16:creationId xmlns:a16="http://schemas.microsoft.com/office/drawing/2014/main" id="{297DE907-8773-4C45-A05D-3E76A91F476F}"/>
            </a:ext>
          </a:extLst>
        </xdr:cNvPr>
        <xdr:cNvSpPr txBox="1"/>
      </xdr:nvSpPr>
      <xdr:spPr>
        <a:xfrm>
          <a:off x="7135690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29</xdr:row>
      <xdr:rowOff>0</xdr:rowOff>
    </xdr:from>
    <xdr:ext cx="65" cy="170239"/>
    <xdr:sp macro="" textlink="">
      <xdr:nvSpPr>
        <xdr:cNvPr id="64" name="กล่องข้อความ 63">
          <a:extLst>
            <a:ext uri="{FF2B5EF4-FFF2-40B4-BE49-F238E27FC236}">
              <a16:creationId xmlns:a16="http://schemas.microsoft.com/office/drawing/2014/main" id="{09119C56-C70E-4C08-960C-CE471C6D0849}"/>
            </a:ext>
          </a:extLst>
        </xdr:cNvPr>
        <xdr:cNvSpPr txBox="1"/>
      </xdr:nvSpPr>
      <xdr:spPr>
        <a:xfrm>
          <a:off x="6274044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29</xdr:row>
      <xdr:rowOff>0</xdr:rowOff>
    </xdr:from>
    <xdr:ext cx="65" cy="170239"/>
    <xdr:sp macro="" textlink="">
      <xdr:nvSpPr>
        <xdr:cNvPr id="65" name="กล่องข้อความ 1">
          <a:extLst>
            <a:ext uri="{FF2B5EF4-FFF2-40B4-BE49-F238E27FC236}">
              <a16:creationId xmlns:a16="http://schemas.microsoft.com/office/drawing/2014/main" id="{140BF55A-1288-4DDF-90E5-96482C9941DF}"/>
            </a:ext>
          </a:extLst>
        </xdr:cNvPr>
        <xdr:cNvSpPr txBox="1"/>
      </xdr:nvSpPr>
      <xdr:spPr>
        <a:xfrm>
          <a:off x="7135690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29</xdr:row>
      <xdr:rowOff>0</xdr:rowOff>
    </xdr:from>
    <xdr:ext cx="65" cy="170239"/>
    <xdr:sp macro="" textlink="">
      <xdr:nvSpPr>
        <xdr:cNvPr id="66" name="กล่องข้อความ 1">
          <a:extLst>
            <a:ext uri="{FF2B5EF4-FFF2-40B4-BE49-F238E27FC236}">
              <a16:creationId xmlns:a16="http://schemas.microsoft.com/office/drawing/2014/main" id="{CDA031B8-10BC-42C5-8426-4D168F4980F2}"/>
            </a:ext>
          </a:extLst>
        </xdr:cNvPr>
        <xdr:cNvSpPr txBox="1"/>
      </xdr:nvSpPr>
      <xdr:spPr>
        <a:xfrm>
          <a:off x="6274044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66675</xdr:colOff>
      <xdr:row>29</xdr:row>
      <xdr:rowOff>0</xdr:rowOff>
    </xdr:from>
    <xdr:ext cx="65" cy="170239"/>
    <xdr:sp macro="" textlink="">
      <xdr:nvSpPr>
        <xdr:cNvPr id="67" name="กล่องข้อความ 1">
          <a:extLst>
            <a:ext uri="{FF2B5EF4-FFF2-40B4-BE49-F238E27FC236}">
              <a16:creationId xmlns:a16="http://schemas.microsoft.com/office/drawing/2014/main" id="{1A7C3EB2-70F9-4962-A67D-5FD75B363EC4}"/>
            </a:ext>
          </a:extLst>
        </xdr:cNvPr>
        <xdr:cNvSpPr txBox="1"/>
      </xdr:nvSpPr>
      <xdr:spPr>
        <a:xfrm>
          <a:off x="7135690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29</xdr:row>
      <xdr:rowOff>0</xdr:rowOff>
    </xdr:from>
    <xdr:ext cx="65" cy="170239"/>
    <xdr:sp macro="" textlink="">
      <xdr:nvSpPr>
        <xdr:cNvPr id="68" name="กล่องข้อความ 67">
          <a:extLst>
            <a:ext uri="{FF2B5EF4-FFF2-40B4-BE49-F238E27FC236}">
              <a16:creationId xmlns:a16="http://schemas.microsoft.com/office/drawing/2014/main" id="{0BAF1A3F-0921-48BD-BE52-33DE2A611028}"/>
            </a:ext>
          </a:extLst>
        </xdr:cNvPr>
        <xdr:cNvSpPr txBox="1"/>
      </xdr:nvSpPr>
      <xdr:spPr>
        <a:xfrm>
          <a:off x="6274044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29</xdr:row>
      <xdr:rowOff>0</xdr:rowOff>
    </xdr:from>
    <xdr:ext cx="65" cy="170239"/>
    <xdr:sp macro="" textlink="">
      <xdr:nvSpPr>
        <xdr:cNvPr id="69" name="กล่องข้อความ 1">
          <a:extLst>
            <a:ext uri="{FF2B5EF4-FFF2-40B4-BE49-F238E27FC236}">
              <a16:creationId xmlns:a16="http://schemas.microsoft.com/office/drawing/2014/main" id="{DE9AA008-6B25-450B-A4C2-623ACFA24DED}"/>
            </a:ext>
          </a:extLst>
        </xdr:cNvPr>
        <xdr:cNvSpPr txBox="1"/>
      </xdr:nvSpPr>
      <xdr:spPr>
        <a:xfrm>
          <a:off x="6274044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29</xdr:row>
      <xdr:rowOff>0</xdr:rowOff>
    </xdr:from>
    <xdr:ext cx="65" cy="170239"/>
    <xdr:sp macro="" textlink="">
      <xdr:nvSpPr>
        <xdr:cNvPr id="70" name="กล่องข้อความ 69">
          <a:extLst>
            <a:ext uri="{FF2B5EF4-FFF2-40B4-BE49-F238E27FC236}">
              <a16:creationId xmlns:a16="http://schemas.microsoft.com/office/drawing/2014/main" id="{3C6C7C6E-D5FC-4709-830B-4C1D7433FA99}"/>
            </a:ext>
          </a:extLst>
        </xdr:cNvPr>
        <xdr:cNvSpPr txBox="1"/>
      </xdr:nvSpPr>
      <xdr:spPr>
        <a:xfrm>
          <a:off x="6274044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29</xdr:row>
      <xdr:rowOff>0</xdr:rowOff>
    </xdr:from>
    <xdr:ext cx="65" cy="170239"/>
    <xdr:sp macro="" textlink="">
      <xdr:nvSpPr>
        <xdr:cNvPr id="71" name="กล่องข้อความ 1">
          <a:extLst>
            <a:ext uri="{FF2B5EF4-FFF2-40B4-BE49-F238E27FC236}">
              <a16:creationId xmlns:a16="http://schemas.microsoft.com/office/drawing/2014/main" id="{D2D6B060-ED66-4019-92BC-206E101775D2}"/>
            </a:ext>
          </a:extLst>
        </xdr:cNvPr>
        <xdr:cNvSpPr txBox="1"/>
      </xdr:nvSpPr>
      <xdr:spPr>
        <a:xfrm>
          <a:off x="6274044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29</xdr:row>
      <xdr:rowOff>0</xdr:rowOff>
    </xdr:from>
    <xdr:ext cx="65" cy="170239"/>
    <xdr:sp macro="" textlink="">
      <xdr:nvSpPr>
        <xdr:cNvPr id="72" name="กล่องข้อความ 71">
          <a:extLst>
            <a:ext uri="{FF2B5EF4-FFF2-40B4-BE49-F238E27FC236}">
              <a16:creationId xmlns:a16="http://schemas.microsoft.com/office/drawing/2014/main" id="{57240D12-D633-42C7-B4E4-CBCDBB88E997}"/>
            </a:ext>
          </a:extLst>
        </xdr:cNvPr>
        <xdr:cNvSpPr txBox="1"/>
      </xdr:nvSpPr>
      <xdr:spPr>
        <a:xfrm>
          <a:off x="6274044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29</xdr:row>
      <xdr:rowOff>0</xdr:rowOff>
    </xdr:from>
    <xdr:ext cx="65" cy="170239"/>
    <xdr:sp macro="" textlink="">
      <xdr:nvSpPr>
        <xdr:cNvPr id="73" name="กล่องข้อความ 1">
          <a:extLst>
            <a:ext uri="{FF2B5EF4-FFF2-40B4-BE49-F238E27FC236}">
              <a16:creationId xmlns:a16="http://schemas.microsoft.com/office/drawing/2014/main" id="{DB01589D-C53D-43CF-AF1C-5225FDD75E82}"/>
            </a:ext>
          </a:extLst>
        </xdr:cNvPr>
        <xdr:cNvSpPr txBox="1"/>
      </xdr:nvSpPr>
      <xdr:spPr>
        <a:xfrm>
          <a:off x="6274044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29</xdr:row>
      <xdr:rowOff>0</xdr:rowOff>
    </xdr:from>
    <xdr:ext cx="65" cy="170239"/>
    <xdr:sp macro="" textlink="">
      <xdr:nvSpPr>
        <xdr:cNvPr id="74" name="กล่องข้อความ 73">
          <a:extLst>
            <a:ext uri="{FF2B5EF4-FFF2-40B4-BE49-F238E27FC236}">
              <a16:creationId xmlns:a16="http://schemas.microsoft.com/office/drawing/2014/main" id="{BE163D25-BCB9-4E7C-BC9E-7140451A9A7C}"/>
            </a:ext>
          </a:extLst>
        </xdr:cNvPr>
        <xdr:cNvSpPr txBox="1"/>
      </xdr:nvSpPr>
      <xdr:spPr>
        <a:xfrm>
          <a:off x="6274044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29</xdr:row>
      <xdr:rowOff>0</xdr:rowOff>
    </xdr:from>
    <xdr:ext cx="65" cy="170239"/>
    <xdr:sp macro="" textlink="">
      <xdr:nvSpPr>
        <xdr:cNvPr id="75" name="กล่องข้อความ 1">
          <a:extLst>
            <a:ext uri="{FF2B5EF4-FFF2-40B4-BE49-F238E27FC236}">
              <a16:creationId xmlns:a16="http://schemas.microsoft.com/office/drawing/2014/main" id="{7DB9C0DA-CA80-4BC2-A681-E0B32877BB1E}"/>
            </a:ext>
          </a:extLst>
        </xdr:cNvPr>
        <xdr:cNvSpPr txBox="1"/>
      </xdr:nvSpPr>
      <xdr:spPr>
        <a:xfrm>
          <a:off x="6274044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29</xdr:row>
      <xdr:rowOff>0</xdr:rowOff>
    </xdr:from>
    <xdr:ext cx="65" cy="170239"/>
    <xdr:sp macro="" textlink="">
      <xdr:nvSpPr>
        <xdr:cNvPr id="76" name="กล่องข้อความ 75">
          <a:extLst>
            <a:ext uri="{FF2B5EF4-FFF2-40B4-BE49-F238E27FC236}">
              <a16:creationId xmlns:a16="http://schemas.microsoft.com/office/drawing/2014/main" id="{5E89A10E-C42F-4CD6-BAFA-0BCB345E690E}"/>
            </a:ext>
          </a:extLst>
        </xdr:cNvPr>
        <xdr:cNvSpPr txBox="1"/>
      </xdr:nvSpPr>
      <xdr:spPr>
        <a:xfrm>
          <a:off x="6274044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66675</xdr:colOff>
      <xdr:row>29</xdr:row>
      <xdr:rowOff>0</xdr:rowOff>
    </xdr:from>
    <xdr:ext cx="65" cy="170239"/>
    <xdr:sp macro="" textlink="">
      <xdr:nvSpPr>
        <xdr:cNvPr id="77" name="กล่องข้อความ 1">
          <a:extLst>
            <a:ext uri="{FF2B5EF4-FFF2-40B4-BE49-F238E27FC236}">
              <a16:creationId xmlns:a16="http://schemas.microsoft.com/office/drawing/2014/main" id="{B04B4449-D750-4923-9885-AA3B05B03C5C}"/>
            </a:ext>
          </a:extLst>
        </xdr:cNvPr>
        <xdr:cNvSpPr txBox="1"/>
      </xdr:nvSpPr>
      <xdr:spPr>
        <a:xfrm>
          <a:off x="6274044" y="619564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438150</xdr:colOff>
      <xdr:row>20</xdr:row>
      <xdr:rowOff>95250</xdr:rowOff>
    </xdr:from>
    <xdr:ext cx="4114799" cy="210651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B652744-E5DC-451A-8380-A5326FD8DF34}"/>
            </a:ext>
          </a:extLst>
        </xdr:cNvPr>
        <xdr:cNvSpPr txBox="1"/>
      </xdr:nvSpPr>
      <xdr:spPr>
        <a:xfrm>
          <a:off x="1047750" y="5743575"/>
          <a:ext cx="4114799" cy="2106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5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ลงชื่อ...................................................</a:t>
          </a:r>
          <a:r>
            <a:rPr lang="th-TH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ประธานกรรมการกำหนดราคากลาง</a:t>
          </a:r>
          <a:endParaRPr lang="th-TH" sz="15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>
            <a:lnSpc>
              <a:spcPts val="1500"/>
            </a:lnSpc>
          </a:pPr>
          <a:r>
            <a:rPr lang="th-TH" sz="15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</a:t>
          </a:r>
          <a:r>
            <a:rPr lang="en-US" sz="15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      </a:t>
          </a:r>
          <a:r>
            <a:rPr lang="th-TH" sz="15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5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(</a:t>
          </a:r>
          <a:r>
            <a:rPr lang="th-TH" sz="15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ดร.ธวัชชัย  โทอินทร์</a:t>
          </a:r>
          <a:r>
            <a:rPr lang="th-TH" sz="15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en-US" sz="15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>
            <a:lnSpc>
              <a:spcPts val="1500"/>
            </a:lnSpc>
          </a:pPr>
          <a:endParaRPr lang="th-TH" sz="16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eaLnBrk="1" fontAlgn="auto" latinLnBrk="0" hangingPunct="1">
            <a:lnSpc>
              <a:spcPts val="1500"/>
            </a:lnSpc>
          </a:pPr>
          <a:r>
            <a:rPr lang="th-TH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ลงชื่อ...................................................กรรมการกำหนดราคากลาง</a:t>
          </a:r>
        </a:p>
        <a:p>
          <a:pPr>
            <a:lnSpc>
              <a:spcPts val="1500"/>
            </a:lnSpc>
          </a:pPr>
          <a:r>
            <a:rPr lang="th-TH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en-US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</a:t>
          </a:r>
          <a:r>
            <a:rPr lang="th-TH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th-TH" sz="15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อาจารย์อัตพล บุบพิ</a:t>
          </a:r>
          <a:r>
            <a:rPr lang="th-TH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</a:p>
        <a:p>
          <a:pPr>
            <a:lnSpc>
              <a:spcPts val="1600"/>
            </a:lnSpc>
          </a:pPr>
          <a:endParaRPr lang="th-TH" sz="1500">
            <a:solidFill>
              <a:sysClr val="windowText" lastClr="000000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pPr eaLnBrk="1" fontAlgn="auto" latinLnBrk="0" hangingPunct="1">
            <a:lnSpc>
              <a:spcPts val="1500"/>
            </a:lnSpc>
          </a:pPr>
          <a:r>
            <a:rPr lang="th-TH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ลงชื่อ...................................................กรรมการกำหนดราคากลาง</a:t>
          </a:r>
          <a:endParaRPr lang="th-TH" sz="15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>
            <a:lnSpc>
              <a:spcPts val="1600"/>
            </a:lnSpc>
          </a:pPr>
          <a:r>
            <a:rPr lang="th-TH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     (</a:t>
          </a:r>
          <a:r>
            <a:rPr lang="th-TH" sz="15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ผู้ช่วยศาสตราจารย์กิตติ  ทูลธรรม</a:t>
          </a:r>
          <a:r>
            <a:rPr lang="th-TH" sz="150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th-TH" sz="15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>
            <a:lnSpc>
              <a:spcPts val="1400"/>
            </a:lnSpc>
          </a:pPr>
          <a:endParaRPr lang="th-TH" sz="1400">
            <a:solidFill>
              <a:sysClr val="windowText" lastClr="000000"/>
            </a:solidFill>
          </a:endParaRPr>
        </a:p>
        <a:p>
          <a:pPr algn="l">
            <a:lnSpc>
              <a:spcPts val="1600"/>
            </a:lnSpc>
          </a:pPr>
          <a:endParaRPr lang="th-TH" sz="14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oneCellAnchor>
  <xdr:oneCellAnchor>
    <xdr:from>
      <xdr:col>0</xdr:col>
      <xdr:colOff>600075</xdr:colOff>
      <xdr:row>26</xdr:row>
      <xdr:rowOff>238125</xdr:rowOff>
    </xdr:from>
    <xdr:ext cx="3692671" cy="17799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D86563C-7D23-4FC8-AD6F-C58846A42195}"/>
            </a:ext>
          </a:extLst>
        </xdr:cNvPr>
        <xdr:cNvSpPr txBox="1"/>
      </xdr:nvSpPr>
      <xdr:spPr>
        <a:xfrm>
          <a:off x="600075" y="7543800"/>
          <a:ext cx="3692671" cy="1779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500">
              <a:latin typeface="TH SarabunPSK" pitchFamily="34" charset="-34"/>
              <a:cs typeface="TH SarabunPSK" pitchFamily="34" charset="-34"/>
            </a:rPr>
            <a:t>เห็นชอบ</a:t>
          </a:r>
        </a:p>
        <a:p>
          <a:pPr algn="ctr"/>
          <a:endParaRPr lang="th-TH" sz="1500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pPr algn="ctr"/>
          <a:r>
            <a:rPr lang="th-TH" sz="1500">
              <a:solidFill>
                <a:schemeClr val="tx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</a:t>
          </a:r>
        </a:p>
        <a:p>
          <a:pPr algn="ctr"/>
          <a:r>
            <a:rPr lang="th-TH" sz="1500">
              <a:solidFill>
                <a:schemeClr val="tx1"/>
              </a:solidFill>
              <a:latin typeface="TH SarabunPSK" pitchFamily="34" charset="-34"/>
              <a:ea typeface="+mn-ea"/>
              <a:cs typeface="TH SarabunPSK" pitchFamily="34" charset="-34"/>
            </a:rPr>
            <a:t>(นายบุญกิจ อุ่นพิกุล)</a:t>
          </a:r>
        </a:p>
        <a:p>
          <a:pPr algn="ctr"/>
          <a:r>
            <a:rPr lang="th-TH" sz="1500">
              <a:solidFill>
                <a:schemeClr val="tx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ผู้ช่วยอธิการบดี ปฏิบัติราชการแทน</a:t>
          </a:r>
          <a:endParaRPr lang="en-US" sz="1500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pPr algn="ctr"/>
          <a:r>
            <a:rPr lang="th-TH" sz="1500">
              <a:solidFill>
                <a:schemeClr val="tx1"/>
              </a:solidFill>
              <a:latin typeface="TH SarabunPSK" pitchFamily="34" charset="-34"/>
              <a:ea typeface="+mn-ea"/>
              <a:cs typeface="TH SarabunPSK" pitchFamily="34" charset="-34"/>
            </a:rPr>
            <a:t>อธิการบดีมหาวิทยาลัยเทคโนโลยีราชมงคลอีสาน</a:t>
          </a:r>
          <a:endParaRPr lang="th-TH" sz="1500">
            <a:latin typeface="TH SarabunPSK" pitchFamily="34" charset="-34"/>
            <a:cs typeface="TH SarabunPSK" pitchFamily="34" charset="-34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%20&#3591;&#3634;&#3609;&#3648;&#3614;&#3655;&#3597;\4.%20&#3591;&#3634;&#3609;&#3592;&#3633;&#3604;&#3627;&#3634;%20&#3611;&#3637;%2066\2.%20&#3611;&#3619;&#3633;&#3610;&#3611;&#3619;&#3640;&#3591;&#3629;&#3634;&#3588;&#3634;&#3619;&#3648;&#3617;&#3588;&#3588;&#3634;&#3607;&#3619;&#3629;&#3609;&#3636;&#3585;&#3626;&#3660;%202\1.%20&#3619;&#3634;&#3588;&#3634;&#3585;&#3621;&#3634;&#3591;\&#3611;&#3619;.%204-5-6%20&#3649;&#3617;&#3588;&#3588;&#3634;&#3607;&#3619;&#3629;&#3609;&#3636;&#3585;&#3626;&#3660;%20&#3611;&#3619;&#3633;&#3610;%2010-11-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.4-Edit "/>
      <sheetName val="ปร.4 (ก)"/>
      <sheetName val="ปร.4 (ข)"/>
      <sheetName val="แบบ ปร.5 (ก)"/>
      <sheetName val="แบบ ปร.5 (ข)"/>
      <sheetName val="ปร.6"/>
    </sheetNames>
    <sheetDataSet>
      <sheetData sheetId="0"/>
      <sheetData sheetId="1">
        <row r="4">
          <cell r="A4" t="str">
            <v xml:space="preserve">สถานที่ก่อสร้าง : มหาวิทยาลัยเทคโนโลยีราชมงคลอีสาน วิทยาเขตขอนแก่น                                    </v>
          </cell>
        </row>
      </sheetData>
      <sheetData sheetId="2"/>
      <sheetData sheetId="3">
        <row r="6">
          <cell r="A6" t="str">
            <v xml:space="preserve">สถานที่ก่อสร้าง : มหาวิทยาลัยเทคโนโลยีราชมงคลอีสาน วิทยาเขตขอนแก่น                                    </v>
          </cell>
        </row>
        <row r="7">
          <cell r="A7" t="str">
            <v xml:space="preserve">แบบเลขที่     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6"/>
  <sheetViews>
    <sheetView zoomScaleSheetLayoutView="110" workbookViewId="0">
      <selection activeCell="B7" sqref="B7"/>
    </sheetView>
  </sheetViews>
  <sheetFormatPr defaultColWidth="9.140625" defaultRowHeight="21.75" x14ac:dyDescent="0.5"/>
  <cols>
    <col min="1" max="1" width="7.140625" style="1" customWidth="1"/>
    <col min="2" max="2" width="48.42578125" style="1" customWidth="1"/>
    <col min="3" max="3" width="7.140625" style="1" customWidth="1"/>
    <col min="4" max="4" width="7.42578125" style="1" customWidth="1"/>
    <col min="5" max="7" width="13.85546875" style="1" customWidth="1"/>
    <col min="8" max="8" width="13.140625" style="1" customWidth="1"/>
    <col min="9" max="9" width="15.140625" style="1" customWidth="1"/>
    <col min="10" max="10" width="14" style="1" customWidth="1"/>
    <col min="11" max="16384" width="9.140625" style="1"/>
  </cols>
  <sheetData>
    <row r="1" spans="1:10" ht="21.75" customHeight="1" x14ac:dyDescent="0.5">
      <c r="A1" s="231"/>
      <c r="B1" s="231"/>
      <c r="C1" s="231"/>
      <c r="D1" s="231"/>
      <c r="E1" s="231"/>
      <c r="F1" s="231"/>
      <c r="G1" s="231"/>
      <c r="H1" s="231"/>
      <c r="I1" s="231"/>
      <c r="J1" s="231"/>
    </row>
    <row r="2" spans="1:10" ht="21.75" customHeight="1" x14ac:dyDescent="0.55000000000000004">
      <c r="A2" s="232" t="s">
        <v>87</v>
      </c>
      <c r="B2" s="232"/>
      <c r="C2" s="232"/>
      <c r="D2" s="232"/>
      <c r="E2" s="232"/>
      <c r="F2" s="232"/>
      <c r="G2" s="232"/>
      <c r="H2" s="232"/>
      <c r="I2" s="232"/>
      <c r="J2" s="232"/>
    </row>
    <row r="3" spans="1:10" ht="19.5" customHeight="1" x14ac:dyDescent="0.5">
      <c r="A3" s="233" t="s">
        <v>25</v>
      </c>
      <c r="B3" s="233"/>
      <c r="C3" s="233"/>
      <c r="D3" s="233"/>
      <c r="E3" s="233"/>
      <c r="F3" s="233"/>
      <c r="G3" s="233"/>
      <c r="H3" s="233"/>
      <c r="I3" s="233"/>
      <c r="J3" s="233"/>
    </row>
    <row r="4" spans="1:10" s="3" customFormat="1" x14ac:dyDescent="0.5">
      <c r="A4" s="20" t="s">
        <v>88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s="3" customFormat="1" x14ac:dyDescent="0.5">
      <c r="A5" s="20" t="s">
        <v>89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s="3" customFormat="1" x14ac:dyDescent="0.5">
      <c r="A6" s="20" t="s">
        <v>90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s="3" customFormat="1" x14ac:dyDescent="0.5">
      <c r="A7" s="20" t="s">
        <v>91</v>
      </c>
      <c r="B7" s="20"/>
      <c r="C7" s="20"/>
      <c r="D7" s="20"/>
      <c r="E7" s="20"/>
      <c r="F7" s="20"/>
      <c r="G7" s="21"/>
      <c r="H7" s="20"/>
      <c r="I7" s="20"/>
      <c r="J7" s="20"/>
    </row>
    <row r="8" spans="1:10" s="3" customFormat="1" ht="22.5" thickBot="1" x14ac:dyDescent="0.55000000000000004">
      <c r="A8" s="18"/>
      <c r="B8" s="18"/>
      <c r="C8" s="18"/>
      <c r="D8" s="18"/>
      <c r="E8" s="18"/>
      <c r="F8" s="18"/>
      <c r="G8" s="18"/>
      <c r="H8" s="18"/>
      <c r="I8" s="18"/>
      <c r="J8" s="18" t="s">
        <v>15</v>
      </c>
    </row>
    <row r="9" spans="1:10" ht="22.5" thickTop="1" x14ac:dyDescent="0.5">
      <c r="A9" s="234" t="s">
        <v>0</v>
      </c>
      <c r="B9" s="234" t="s">
        <v>1</v>
      </c>
      <c r="C9" s="234" t="s">
        <v>2</v>
      </c>
      <c r="D9" s="234" t="s">
        <v>3</v>
      </c>
      <c r="E9" s="236" t="s">
        <v>16</v>
      </c>
      <c r="F9" s="237"/>
      <c r="G9" s="236" t="s">
        <v>4</v>
      </c>
      <c r="H9" s="237"/>
      <c r="I9" s="12" t="s">
        <v>17</v>
      </c>
      <c r="J9" s="234" t="s">
        <v>6</v>
      </c>
    </row>
    <row r="10" spans="1:10" ht="22.5" thickBot="1" x14ac:dyDescent="0.55000000000000004">
      <c r="A10" s="235"/>
      <c r="B10" s="235"/>
      <c r="C10" s="235"/>
      <c r="D10" s="235"/>
      <c r="E10" s="4" t="s">
        <v>7</v>
      </c>
      <c r="F10" s="4" t="s">
        <v>8</v>
      </c>
      <c r="G10" s="4" t="s">
        <v>7</v>
      </c>
      <c r="H10" s="4" t="s">
        <v>8</v>
      </c>
      <c r="I10" s="4" t="s">
        <v>5</v>
      </c>
      <c r="J10" s="235"/>
    </row>
    <row r="11" spans="1:10" s="3" customFormat="1" ht="22.5" thickTop="1" x14ac:dyDescent="0.5">
      <c r="A11" s="62"/>
      <c r="B11" s="63"/>
      <c r="C11" s="64"/>
      <c r="D11" s="62"/>
      <c r="E11" s="65"/>
      <c r="F11" s="65"/>
      <c r="G11" s="66"/>
      <c r="H11" s="66"/>
      <c r="I11" s="66"/>
      <c r="J11" s="62"/>
    </row>
    <row r="12" spans="1:10" x14ac:dyDescent="0.5">
      <c r="A12" s="41"/>
      <c r="B12" s="26"/>
      <c r="C12" s="27"/>
      <c r="D12" s="25"/>
      <c r="E12" s="28"/>
      <c r="F12" s="28"/>
      <c r="G12" s="28"/>
      <c r="H12" s="29"/>
      <c r="I12" s="28"/>
      <c r="J12" s="25"/>
    </row>
    <row r="13" spans="1:10" x14ac:dyDescent="0.5">
      <c r="A13" s="41"/>
      <c r="B13" s="26"/>
      <c r="C13" s="27"/>
      <c r="D13" s="25"/>
      <c r="E13" s="29"/>
      <c r="F13" s="28"/>
      <c r="G13" s="29"/>
      <c r="H13" s="29"/>
      <c r="I13" s="28"/>
      <c r="J13" s="25"/>
    </row>
    <row r="14" spans="1:10" x14ac:dyDescent="0.5">
      <c r="A14" s="100"/>
      <c r="B14" s="34"/>
      <c r="C14" s="80"/>
      <c r="D14" s="33"/>
      <c r="E14" s="35"/>
      <c r="F14" s="28"/>
      <c r="G14" s="36"/>
      <c r="H14" s="29"/>
      <c r="I14" s="28"/>
      <c r="J14" s="33"/>
    </row>
    <row r="15" spans="1:10" s="3" customFormat="1" x14ac:dyDescent="0.5">
      <c r="A15" s="69"/>
      <c r="B15" s="61"/>
      <c r="C15" s="83"/>
      <c r="D15" s="69"/>
      <c r="E15" s="71"/>
      <c r="F15" s="71"/>
      <c r="G15" s="71"/>
      <c r="H15" s="71"/>
      <c r="I15" s="71"/>
      <c r="J15" s="69"/>
    </row>
    <row r="16" spans="1:10" s="3" customFormat="1" x14ac:dyDescent="0.5">
      <c r="A16" s="58"/>
      <c r="B16" s="81"/>
      <c r="C16" s="59"/>
      <c r="D16" s="58"/>
      <c r="E16" s="60"/>
      <c r="F16" s="28"/>
      <c r="G16" s="82"/>
      <c r="H16" s="29"/>
      <c r="I16" s="28"/>
      <c r="J16" s="58"/>
    </row>
    <row r="17" spans="1:10" x14ac:dyDescent="0.5">
      <c r="A17" s="41"/>
      <c r="B17" s="30"/>
      <c r="C17" s="27"/>
      <c r="D17" s="25"/>
      <c r="E17" s="28"/>
      <c r="F17" s="28"/>
      <c r="G17" s="28"/>
      <c r="H17" s="29"/>
      <c r="I17" s="28"/>
      <c r="J17" s="25"/>
    </row>
    <row r="18" spans="1:10" x14ac:dyDescent="0.5">
      <c r="A18" s="41"/>
      <c r="B18" s="56"/>
      <c r="C18" s="27"/>
      <c r="D18" s="25"/>
      <c r="E18" s="28"/>
      <c r="F18" s="28"/>
      <c r="G18" s="28"/>
      <c r="H18" s="29"/>
      <c r="I18" s="28"/>
      <c r="J18" s="25"/>
    </row>
    <row r="19" spans="1:10" x14ac:dyDescent="0.5">
      <c r="A19" s="41"/>
      <c r="B19" s="30"/>
      <c r="C19" s="27"/>
      <c r="D19" s="25"/>
      <c r="E19" s="31"/>
      <c r="F19" s="28"/>
      <c r="G19" s="29"/>
      <c r="H19" s="29"/>
      <c r="I19" s="28"/>
      <c r="J19" s="25"/>
    </row>
    <row r="20" spans="1:10" x14ac:dyDescent="0.5">
      <c r="A20" s="41"/>
      <c r="B20" s="30"/>
      <c r="C20" s="27"/>
      <c r="D20" s="25"/>
      <c r="E20" s="28"/>
      <c r="F20" s="28"/>
      <c r="G20" s="28"/>
      <c r="H20" s="29"/>
      <c r="I20" s="28"/>
      <c r="J20" s="25"/>
    </row>
    <row r="21" spans="1:10" x14ac:dyDescent="0.5">
      <c r="A21" s="100"/>
      <c r="B21" s="34"/>
      <c r="C21" s="80"/>
      <c r="D21" s="33"/>
      <c r="E21" s="35"/>
      <c r="F21" s="28"/>
      <c r="G21" s="36"/>
      <c r="H21" s="29"/>
      <c r="I21" s="28"/>
      <c r="J21" s="57"/>
    </row>
    <row r="22" spans="1:10" s="3" customFormat="1" x14ac:dyDescent="0.5">
      <c r="A22" s="69"/>
      <c r="B22" s="61"/>
      <c r="C22" s="83"/>
      <c r="D22" s="69"/>
      <c r="E22" s="71"/>
      <c r="F22" s="71"/>
      <c r="G22" s="71"/>
      <c r="H22" s="71"/>
      <c r="I22" s="71"/>
      <c r="J22" s="86"/>
    </row>
    <row r="23" spans="1:10" s="3" customFormat="1" x14ac:dyDescent="0.5">
      <c r="A23" s="58"/>
      <c r="B23" s="81"/>
      <c r="C23" s="59"/>
      <c r="D23" s="58"/>
      <c r="E23" s="60"/>
      <c r="F23" s="28"/>
      <c r="G23" s="82"/>
      <c r="H23" s="29"/>
      <c r="I23" s="28"/>
      <c r="J23" s="85"/>
    </row>
    <row r="24" spans="1:10" x14ac:dyDescent="0.5">
      <c r="A24" s="41"/>
      <c r="B24" s="30"/>
      <c r="C24" s="27"/>
      <c r="D24" s="25"/>
      <c r="E24" s="28"/>
      <c r="F24" s="28"/>
      <c r="G24" s="29"/>
      <c r="H24" s="29"/>
      <c r="I24" s="28"/>
      <c r="J24" s="32"/>
    </row>
    <row r="25" spans="1:10" x14ac:dyDescent="0.5">
      <c r="A25" s="41"/>
      <c r="B25" s="30"/>
      <c r="C25" s="27"/>
      <c r="D25" s="25"/>
      <c r="E25" s="28"/>
      <c r="F25" s="28"/>
      <c r="G25" s="29"/>
      <c r="H25" s="29"/>
      <c r="I25" s="28"/>
      <c r="J25" s="32"/>
    </row>
    <row r="26" spans="1:10" x14ac:dyDescent="0.5">
      <c r="A26" s="41"/>
      <c r="B26" s="30"/>
      <c r="C26" s="27"/>
      <c r="D26" s="25"/>
      <c r="E26" s="28"/>
      <c r="F26" s="28"/>
      <c r="G26" s="29"/>
      <c r="H26" s="29"/>
      <c r="I26" s="28"/>
      <c r="J26" s="32"/>
    </row>
    <row r="27" spans="1:10" x14ac:dyDescent="0.5">
      <c r="A27" s="41"/>
      <c r="B27" s="30"/>
      <c r="C27" s="27"/>
      <c r="D27" s="25"/>
      <c r="E27" s="28"/>
      <c r="F27" s="28"/>
      <c r="G27" s="29"/>
      <c r="H27" s="29"/>
      <c r="I27" s="28"/>
      <c r="J27" s="32"/>
    </row>
    <row r="28" spans="1:10" x14ac:dyDescent="0.5">
      <c r="A28" s="41"/>
      <c r="B28" s="30"/>
      <c r="C28" s="25"/>
      <c r="D28" s="25"/>
      <c r="E28" s="28"/>
      <c r="F28" s="28"/>
      <c r="G28" s="29"/>
      <c r="H28" s="29"/>
      <c r="I28" s="28"/>
      <c r="J28" s="32"/>
    </row>
    <row r="29" spans="1:10" x14ac:dyDescent="0.5">
      <c r="A29" s="41"/>
      <c r="B29" s="30"/>
      <c r="C29" s="27"/>
      <c r="D29" s="25"/>
      <c r="E29" s="29"/>
      <c r="F29" s="28"/>
      <c r="G29" s="29"/>
      <c r="H29" s="29"/>
      <c r="I29" s="28"/>
      <c r="J29" s="32"/>
    </row>
    <row r="30" spans="1:10" x14ac:dyDescent="0.5">
      <c r="A30" s="100"/>
      <c r="B30" s="34"/>
      <c r="C30" s="36"/>
      <c r="D30" s="33"/>
      <c r="E30" s="35"/>
      <c r="F30" s="28"/>
      <c r="G30" s="35"/>
      <c r="H30" s="29"/>
      <c r="I30" s="28"/>
      <c r="J30" s="57"/>
    </row>
    <row r="31" spans="1:10" s="84" customFormat="1" x14ac:dyDescent="0.5">
      <c r="A31" s="102"/>
      <c r="B31" s="55"/>
      <c r="C31" s="54"/>
      <c r="D31" s="50"/>
      <c r="E31" s="53"/>
      <c r="F31" s="28"/>
      <c r="G31" s="53"/>
      <c r="H31" s="29"/>
      <c r="I31" s="28"/>
      <c r="J31" s="104"/>
    </row>
    <row r="32" spans="1:10" x14ac:dyDescent="0.5">
      <c r="A32" s="101"/>
      <c r="B32" s="78"/>
      <c r="C32" s="79"/>
      <c r="D32" s="77"/>
      <c r="E32" s="37"/>
      <c r="F32" s="28"/>
      <c r="G32" s="37"/>
      <c r="H32" s="29"/>
      <c r="I32" s="28"/>
      <c r="J32" s="77"/>
    </row>
    <row r="33" spans="1:10" x14ac:dyDescent="0.5">
      <c r="A33" s="41"/>
      <c r="B33" s="30"/>
      <c r="C33" s="27"/>
      <c r="D33" s="25"/>
      <c r="E33" s="28"/>
      <c r="F33" s="28"/>
      <c r="G33" s="28"/>
      <c r="H33" s="29"/>
      <c r="I33" s="28"/>
      <c r="J33" s="25"/>
    </row>
    <row r="34" spans="1:10" x14ac:dyDescent="0.5">
      <c r="A34" s="102"/>
      <c r="B34" s="51"/>
      <c r="C34" s="52"/>
      <c r="D34" s="50"/>
      <c r="E34" s="53"/>
      <c r="F34" s="28"/>
      <c r="G34" s="53"/>
      <c r="H34" s="29"/>
      <c r="I34" s="28"/>
      <c r="J34" s="50"/>
    </row>
    <row r="35" spans="1:10" x14ac:dyDescent="0.5">
      <c r="A35" s="103"/>
      <c r="B35" s="88"/>
      <c r="C35" s="89"/>
      <c r="D35" s="87"/>
      <c r="E35" s="90"/>
      <c r="F35" s="28"/>
      <c r="G35" s="90"/>
      <c r="H35" s="29"/>
      <c r="I35" s="28"/>
      <c r="J35" s="91"/>
    </row>
    <row r="36" spans="1:10" s="3" customFormat="1" x14ac:dyDescent="0.5">
      <c r="A36" s="69"/>
      <c r="B36" s="61"/>
      <c r="C36" s="69"/>
      <c r="D36" s="71"/>
      <c r="E36" s="71"/>
      <c r="F36" s="71"/>
      <c r="G36" s="71"/>
      <c r="H36" s="71"/>
      <c r="I36" s="71"/>
      <c r="J36" s="69"/>
    </row>
    <row r="37" spans="1:10" s="3" customFormat="1" ht="19.5" customHeight="1" x14ac:dyDescent="0.5">
      <c r="A37" s="58"/>
      <c r="B37" s="92"/>
      <c r="C37" s="93"/>
      <c r="D37" s="60"/>
      <c r="E37" s="60"/>
      <c r="F37" s="28"/>
      <c r="G37" s="60"/>
      <c r="H37" s="29"/>
      <c r="I37" s="28"/>
      <c r="J37" s="58"/>
    </row>
    <row r="38" spans="1:10" x14ac:dyDescent="0.5">
      <c r="A38" s="41"/>
      <c r="B38" s="30"/>
      <c r="C38" s="25"/>
      <c r="D38" s="29"/>
      <c r="E38" s="28"/>
      <c r="F38" s="28"/>
      <c r="G38" s="28"/>
      <c r="H38" s="29"/>
      <c r="I38" s="28"/>
      <c r="J38" s="25"/>
    </row>
    <row r="39" spans="1:10" x14ac:dyDescent="0.5">
      <c r="A39" s="41"/>
      <c r="B39" s="30"/>
      <c r="C39" s="25"/>
      <c r="D39" s="29"/>
      <c r="E39" s="28"/>
      <c r="F39" s="28"/>
      <c r="G39" s="28"/>
      <c r="H39" s="29"/>
      <c r="I39" s="28"/>
      <c r="J39" s="25"/>
    </row>
    <row r="40" spans="1:10" x14ac:dyDescent="0.5">
      <c r="A40" s="41"/>
      <c r="B40" s="30"/>
      <c r="C40" s="25"/>
      <c r="D40" s="29"/>
      <c r="E40" s="28"/>
      <c r="F40" s="28"/>
      <c r="G40" s="28"/>
      <c r="H40" s="29"/>
      <c r="I40" s="28"/>
      <c r="J40" s="25"/>
    </row>
    <row r="41" spans="1:10" x14ac:dyDescent="0.5">
      <c r="A41" s="100"/>
      <c r="B41" s="34"/>
      <c r="C41" s="33"/>
      <c r="D41" s="36"/>
      <c r="E41" s="35"/>
      <c r="F41" s="28"/>
      <c r="G41" s="35"/>
      <c r="H41" s="29"/>
      <c r="I41" s="28"/>
      <c r="J41" s="33"/>
    </row>
    <row r="42" spans="1:10" s="3" customFormat="1" x14ac:dyDescent="0.5">
      <c r="A42" s="69"/>
      <c r="B42" s="61"/>
      <c r="C42" s="69"/>
      <c r="D42" s="70"/>
      <c r="E42" s="71"/>
      <c r="F42" s="71"/>
      <c r="G42" s="71"/>
      <c r="H42" s="71"/>
      <c r="I42" s="71"/>
      <c r="J42" s="95"/>
    </row>
    <row r="43" spans="1:10" s="3" customFormat="1" x14ac:dyDescent="0.5">
      <c r="A43" s="58"/>
      <c r="B43" s="81"/>
      <c r="C43" s="58"/>
      <c r="D43" s="82"/>
      <c r="E43" s="60"/>
      <c r="F43" s="28"/>
      <c r="G43" s="60"/>
      <c r="H43" s="29"/>
      <c r="I43" s="28"/>
      <c r="J43" s="94"/>
    </row>
    <row r="44" spans="1:10" x14ac:dyDescent="0.5">
      <c r="A44" s="41"/>
      <c r="B44" s="30"/>
      <c r="C44" s="25"/>
      <c r="D44" s="29"/>
      <c r="E44" s="28"/>
      <c r="F44" s="28"/>
      <c r="G44" s="28"/>
      <c r="H44" s="29"/>
      <c r="I44" s="28"/>
      <c r="J44" s="68"/>
    </row>
    <row r="45" spans="1:10" x14ac:dyDescent="0.5">
      <c r="A45" s="41"/>
      <c r="B45" s="30"/>
      <c r="C45" s="25"/>
      <c r="D45" s="29"/>
      <c r="E45" s="28"/>
      <c r="F45" s="28"/>
      <c r="G45" s="28"/>
      <c r="H45" s="29"/>
      <c r="I45" s="28"/>
      <c r="J45" s="25"/>
    </row>
    <row r="46" spans="1:10" x14ac:dyDescent="0.5">
      <c r="A46" s="100"/>
      <c r="B46" s="34"/>
      <c r="C46" s="33"/>
      <c r="D46" s="36"/>
      <c r="E46" s="35"/>
      <c r="F46" s="28"/>
      <c r="G46" s="35"/>
      <c r="H46" s="29"/>
      <c r="I46" s="28"/>
      <c r="J46" s="33"/>
    </row>
    <row r="47" spans="1:10" s="84" customFormat="1" x14ac:dyDescent="0.5">
      <c r="A47" s="102"/>
      <c r="B47" s="55"/>
      <c r="C47" s="54"/>
      <c r="D47" s="50"/>
      <c r="E47" s="53"/>
      <c r="F47" s="28"/>
      <c r="G47" s="53"/>
      <c r="H47" s="29"/>
      <c r="I47" s="28"/>
      <c r="J47" s="104"/>
    </row>
    <row r="48" spans="1:10" x14ac:dyDescent="0.5">
      <c r="A48" s="101"/>
      <c r="B48" s="105"/>
      <c r="C48" s="77"/>
      <c r="D48" s="38"/>
      <c r="E48" s="37"/>
      <c r="F48" s="28"/>
      <c r="G48" s="37"/>
      <c r="H48" s="29"/>
      <c r="I48" s="28"/>
      <c r="J48" s="77"/>
    </row>
    <row r="49" spans="1:10" x14ac:dyDescent="0.5">
      <c r="A49" s="41"/>
      <c r="B49" s="30"/>
      <c r="C49" s="25"/>
      <c r="D49" s="29"/>
      <c r="E49" s="28"/>
      <c r="F49" s="28"/>
      <c r="G49" s="28"/>
      <c r="H49" s="29"/>
      <c r="I49" s="28"/>
      <c r="J49" s="25"/>
    </row>
    <row r="50" spans="1:10" x14ac:dyDescent="0.5">
      <c r="A50" s="41"/>
      <c r="B50" s="30"/>
      <c r="C50" s="25"/>
      <c r="D50" s="29"/>
      <c r="E50" s="28"/>
      <c r="F50" s="28"/>
      <c r="G50" s="28"/>
      <c r="H50" s="29"/>
      <c r="I50" s="28"/>
      <c r="J50" s="25"/>
    </row>
    <row r="51" spans="1:10" x14ac:dyDescent="0.5">
      <c r="A51" s="41"/>
      <c r="B51" s="30"/>
      <c r="C51" s="25"/>
      <c r="D51" s="29"/>
      <c r="E51" s="28"/>
      <c r="F51" s="28"/>
      <c r="G51" s="28"/>
      <c r="H51" s="29"/>
      <c r="I51" s="28"/>
      <c r="J51" s="25"/>
    </row>
    <row r="52" spans="1:10" x14ac:dyDescent="0.5">
      <c r="A52" s="41"/>
      <c r="B52" s="30"/>
      <c r="C52" s="25"/>
      <c r="D52" s="29"/>
      <c r="E52" s="28"/>
      <c r="F52" s="28"/>
      <c r="G52" s="28"/>
      <c r="H52" s="29"/>
      <c r="I52" s="28"/>
      <c r="J52" s="25"/>
    </row>
    <row r="53" spans="1:10" x14ac:dyDescent="0.5">
      <c r="A53" s="41"/>
      <c r="B53" s="30"/>
      <c r="C53" s="25"/>
      <c r="D53" s="29"/>
      <c r="E53" s="28"/>
      <c r="F53" s="28"/>
      <c r="G53" s="28"/>
      <c r="H53" s="29"/>
      <c r="I53" s="28"/>
      <c r="J53" s="25"/>
    </row>
    <row r="54" spans="1:10" x14ac:dyDescent="0.5">
      <c r="A54" s="100"/>
      <c r="B54" s="34"/>
      <c r="C54" s="33"/>
      <c r="D54" s="36"/>
      <c r="E54" s="35"/>
      <c r="F54" s="28"/>
      <c r="G54" s="35"/>
      <c r="H54" s="29"/>
      <c r="I54" s="28"/>
      <c r="J54" s="33"/>
    </row>
    <row r="55" spans="1:10" ht="21" customHeight="1" thickBot="1" x14ac:dyDescent="0.55000000000000004">
      <c r="A55" s="96"/>
      <c r="B55" s="97"/>
      <c r="C55" s="96"/>
      <c r="D55" s="98"/>
      <c r="E55" s="99"/>
      <c r="F55" s="99"/>
      <c r="G55" s="99"/>
      <c r="H55" s="99"/>
      <c r="I55" s="99"/>
      <c r="J55" s="99"/>
    </row>
    <row r="56" spans="1:10" s="3" customFormat="1" ht="23.25" thickTop="1" thickBot="1" x14ac:dyDescent="0.55000000000000004">
      <c r="A56" s="72"/>
      <c r="B56" s="67" t="s">
        <v>32</v>
      </c>
      <c r="C56" s="73"/>
      <c r="D56" s="72"/>
      <c r="E56" s="74"/>
      <c r="F56" s="74"/>
      <c r="G56" s="74"/>
      <c r="H56" s="73"/>
      <c r="I56" s="74"/>
      <c r="J56" s="75"/>
    </row>
    <row r="57" spans="1:10" ht="22.5" hidden="1" thickTop="1" x14ac:dyDescent="0.5">
      <c r="A57" s="5"/>
      <c r="B57" s="11"/>
      <c r="C57" s="11"/>
      <c r="D57" s="15"/>
      <c r="E57" s="15"/>
      <c r="F57" s="15"/>
      <c r="G57" s="15"/>
      <c r="H57" s="15"/>
      <c r="I57" s="15"/>
      <c r="J57" s="5"/>
    </row>
    <row r="58" spans="1:10" ht="22.5" hidden="1" thickTop="1" x14ac:dyDescent="0.5">
      <c r="A58" s="6"/>
      <c r="B58" s="9"/>
      <c r="C58" s="9"/>
      <c r="D58" s="10"/>
      <c r="E58" s="10"/>
      <c r="F58" s="10"/>
      <c r="G58" s="10"/>
      <c r="H58" s="10"/>
      <c r="I58" s="10"/>
      <c r="J58" s="6"/>
    </row>
    <row r="59" spans="1:10" ht="22.5" thickTop="1" x14ac:dyDescent="0.5">
      <c r="D59" s="7"/>
      <c r="E59" s="7"/>
      <c r="F59" s="7"/>
      <c r="G59" s="7"/>
      <c r="H59" s="7"/>
      <c r="I59" s="7"/>
    </row>
    <row r="60" spans="1:10" x14ac:dyDescent="0.5">
      <c r="D60" s="7"/>
      <c r="E60" s="7"/>
      <c r="F60" s="7"/>
      <c r="G60" s="7"/>
      <c r="H60" s="7"/>
      <c r="I60" s="7"/>
    </row>
    <row r="61" spans="1:10" x14ac:dyDescent="0.5">
      <c r="D61" s="7"/>
      <c r="E61" s="7"/>
      <c r="F61" s="7"/>
      <c r="G61" s="7"/>
      <c r="H61" s="7"/>
      <c r="I61" s="7"/>
    </row>
    <row r="62" spans="1:10" x14ac:dyDescent="0.5">
      <c r="D62" s="7"/>
      <c r="E62" s="7"/>
      <c r="F62" s="7"/>
      <c r="G62" s="7"/>
      <c r="H62" s="7"/>
      <c r="I62" s="7"/>
    </row>
    <row r="63" spans="1:10" x14ac:dyDescent="0.5">
      <c r="D63" s="7"/>
      <c r="E63" s="7"/>
      <c r="F63" s="7"/>
      <c r="G63" s="7"/>
      <c r="H63" s="7"/>
      <c r="I63" s="7"/>
    </row>
    <row r="64" spans="1:10" x14ac:dyDescent="0.5">
      <c r="D64" s="7"/>
      <c r="E64" s="7"/>
      <c r="F64" s="7"/>
      <c r="G64" s="7"/>
      <c r="H64" s="7"/>
      <c r="I64" s="7"/>
    </row>
    <row r="65" spans="4:9" x14ac:dyDescent="0.5">
      <c r="D65" s="7"/>
      <c r="E65" s="7"/>
      <c r="F65" s="7"/>
      <c r="G65" s="7"/>
      <c r="H65" s="7"/>
      <c r="I65" s="7"/>
    </row>
    <row r="66" spans="4:9" x14ac:dyDescent="0.5">
      <c r="D66" s="7"/>
      <c r="E66" s="7"/>
      <c r="F66" s="7"/>
      <c r="G66" s="7"/>
      <c r="H66" s="7"/>
      <c r="I66" s="7"/>
    </row>
    <row r="67" spans="4:9" x14ac:dyDescent="0.5">
      <c r="D67" s="7"/>
      <c r="E67" s="7"/>
      <c r="F67" s="7"/>
      <c r="G67" s="7"/>
      <c r="H67" s="7"/>
      <c r="I67" s="7"/>
    </row>
    <row r="68" spans="4:9" x14ac:dyDescent="0.5">
      <c r="D68" s="7"/>
      <c r="E68" s="7"/>
      <c r="F68" s="7"/>
      <c r="G68" s="7"/>
      <c r="H68" s="7"/>
      <c r="I68" s="7"/>
    </row>
    <row r="69" spans="4:9" x14ac:dyDescent="0.5">
      <c r="D69" s="7"/>
      <c r="E69" s="7"/>
      <c r="F69" s="7"/>
      <c r="G69" s="7"/>
      <c r="H69" s="7"/>
      <c r="I69" s="7"/>
    </row>
    <row r="70" spans="4:9" x14ac:dyDescent="0.5">
      <c r="D70" s="7"/>
      <c r="E70" s="7"/>
      <c r="F70" s="7"/>
      <c r="G70" s="7"/>
      <c r="H70" s="7"/>
      <c r="I70" s="7"/>
    </row>
    <row r="71" spans="4:9" x14ac:dyDescent="0.5">
      <c r="D71" s="7"/>
      <c r="E71" s="7"/>
      <c r="F71" s="7"/>
      <c r="G71" s="7"/>
      <c r="H71" s="7"/>
      <c r="I71" s="7"/>
    </row>
    <row r="72" spans="4:9" x14ac:dyDescent="0.5">
      <c r="D72" s="7"/>
      <c r="E72" s="7"/>
      <c r="F72" s="7"/>
      <c r="G72" s="7"/>
      <c r="H72" s="7"/>
      <c r="I72" s="7"/>
    </row>
    <row r="73" spans="4:9" x14ac:dyDescent="0.5">
      <c r="D73" s="7"/>
      <c r="E73" s="7"/>
      <c r="F73" s="7"/>
      <c r="G73" s="7"/>
      <c r="H73" s="7"/>
      <c r="I73" s="7"/>
    </row>
    <row r="74" spans="4:9" x14ac:dyDescent="0.5">
      <c r="D74" s="7"/>
      <c r="E74" s="7"/>
      <c r="F74" s="7"/>
      <c r="G74" s="7"/>
      <c r="H74" s="7"/>
      <c r="I74" s="7"/>
    </row>
    <row r="75" spans="4:9" x14ac:dyDescent="0.5">
      <c r="D75" s="7"/>
      <c r="E75" s="7"/>
      <c r="F75" s="7"/>
      <c r="G75" s="7"/>
      <c r="H75" s="7"/>
      <c r="I75" s="7"/>
    </row>
    <row r="76" spans="4:9" x14ac:dyDescent="0.5">
      <c r="D76" s="7"/>
      <c r="E76" s="7"/>
      <c r="F76" s="7"/>
      <c r="G76" s="7"/>
      <c r="H76" s="7"/>
      <c r="I76" s="7"/>
    </row>
    <row r="77" spans="4:9" x14ac:dyDescent="0.5">
      <c r="D77" s="7"/>
      <c r="E77" s="7"/>
      <c r="F77" s="7"/>
      <c r="G77" s="7"/>
      <c r="H77" s="7"/>
      <c r="I77" s="7"/>
    </row>
    <row r="78" spans="4:9" x14ac:dyDescent="0.5">
      <c r="D78" s="7"/>
      <c r="E78" s="7"/>
      <c r="F78" s="7"/>
      <c r="G78" s="7"/>
      <c r="H78" s="7"/>
      <c r="I78" s="7"/>
    </row>
    <row r="79" spans="4:9" x14ac:dyDescent="0.5">
      <c r="D79" s="7"/>
      <c r="E79" s="7"/>
      <c r="F79" s="7"/>
      <c r="G79" s="7"/>
      <c r="H79" s="7"/>
      <c r="I79" s="7"/>
    </row>
    <row r="80" spans="4:9" x14ac:dyDescent="0.5">
      <c r="D80" s="7"/>
      <c r="E80" s="7"/>
      <c r="F80" s="7"/>
      <c r="G80" s="7"/>
      <c r="H80" s="7"/>
      <c r="I80" s="7"/>
    </row>
    <row r="81" spans="4:9" x14ac:dyDescent="0.5">
      <c r="D81" s="7"/>
      <c r="E81" s="7"/>
      <c r="F81" s="7"/>
      <c r="G81" s="7"/>
      <c r="H81" s="7"/>
      <c r="I81" s="7"/>
    </row>
    <row r="82" spans="4:9" x14ac:dyDescent="0.5">
      <c r="D82" s="7"/>
      <c r="E82" s="7"/>
      <c r="F82" s="7"/>
      <c r="G82" s="7"/>
      <c r="H82" s="7"/>
      <c r="I82" s="7"/>
    </row>
    <row r="83" spans="4:9" x14ac:dyDescent="0.5">
      <c r="D83" s="7"/>
      <c r="E83" s="7"/>
      <c r="F83" s="7"/>
      <c r="G83" s="7"/>
      <c r="H83" s="7"/>
      <c r="I83" s="7"/>
    </row>
    <row r="84" spans="4:9" x14ac:dyDescent="0.5">
      <c r="D84" s="7"/>
      <c r="E84" s="7"/>
      <c r="F84" s="7"/>
      <c r="G84" s="7"/>
      <c r="H84" s="7"/>
      <c r="I84" s="7"/>
    </row>
    <row r="85" spans="4:9" x14ac:dyDescent="0.5">
      <c r="D85" s="7"/>
      <c r="E85" s="7"/>
      <c r="F85" s="7"/>
      <c r="G85" s="7"/>
      <c r="H85" s="7"/>
      <c r="I85" s="7"/>
    </row>
    <row r="86" spans="4:9" x14ac:dyDescent="0.5">
      <c r="D86" s="7"/>
      <c r="E86" s="7"/>
      <c r="F86" s="7"/>
      <c r="G86" s="7"/>
      <c r="H86" s="7"/>
      <c r="I86" s="7"/>
    </row>
    <row r="87" spans="4:9" x14ac:dyDescent="0.5">
      <c r="D87" s="7"/>
      <c r="E87" s="7"/>
      <c r="F87" s="7"/>
      <c r="G87" s="7"/>
      <c r="H87" s="7"/>
      <c r="I87" s="7"/>
    </row>
    <row r="88" spans="4:9" x14ac:dyDescent="0.5">
      <c r="D88" s="7"/>
      <c r="E88" s="7"/>
      <c r="F88" s="7"/>
      <c r="G88" s="7"/>
      <c r="H88" s="7"/>
      <c r="I88" s="7"/>
    </row>
    <row r="89" spans="4:9" x14ac:dyDescent="0.5">
      <c r="D89" s="7"/>
      <c r="E89" s="7"/>
      <c r="F89" s="7"/>
      <c r="G89" s="7"/>
      <c r="H89" s="7"/>
      <c r="I89" s="7"/>
    </row>
    <row r="90" spans="4:9" x14ac:dyDescent="0.5">
      <c r="D90" s="7"/>
      <c r="E90" s="7"/>
      <c r="F90" s="7"/>
      <c r="G90" s="7"/>
      <c r="H90" s="7"/>
      <c r="I90" s="7"/>
    </row>
    <row r="91" spans="4:9" x14ac:dyDescent="0.5">
      <c r="D91" s="7"/>
      <c r="E91" s="7"/>
      <c r="F91" s="7"/>
      <c r="G91" s="7"/>
      <c r="H91" s="7"/>
      <c r="I91" s="7"/>
    </row>
    <row r="92" spans="4:9" x14ac:dyDescent="0.5">
      <c r="D92" s="7"/>
      <c r="E92" s="7"/>
      <c r="F92" s="7"/>
      <c r="G92" s="7"/>
      <c r="H92" s="7"/>
      <c r="I92" s="7"/>
    </row>
    <row r="93" spans="4:9" x14ac:dyDescent="0.5">
      <c r="D93" s="7"/>
      <c r="E93" s="7"/>
      <c r="F93" s="7"/>
      <c r="G93" s="7"/>
      <c r="H93" s="7"/>
      <c r="I93" s="7"/>
    </row>
    <row r="94" spans="4:9" x14ac:dyDescent="0.5">
      <c r="D94" s="7"/>
      <c r="E94" s="7"/>
      <c r="F94" s="7"/>
      <c r="G94" s="7"/>
      <c r="H94" s="7"/>
      <c r="I94" s="7"/>
    </row>
    <row r="95" spans="4:9" x14ac:dyDescent="0.5">
      <c r="D95" s="7"/>
      <c r="E95" s="7"/>
      <c r="F95" s="7"/>
      <c r="G95" s="7"/>
      <c r="H95" s="7"/>
      <c r="I95" s="7"/>
    </row>
    <row r="96" spans="4:9" x14ac:dyDescent="0.5">
      <c r="D96" s="7"/>
      <c r="E96" s="7"/>
      <c r="F96" s="7"/>
      <c r="G96" s="7"/>
      <c r="H96" s="7"/>
      <c r="I96" s="7"/>
    </row>
    <row r="97" spans="4:9" x14ac:dyDescent="0.5">
      <c r="D97" s="7"/>
      <c r="E97" s="7"/>
      <c r="F97" s="7"/>
      <c r="G97" s="7"/>
      <c r="H97" s="7"/>
      <c r="I97" s="7"/>
    </row>
    <row r="98" spans="4:9" x14ac:dyDescent="0.5">
      <c r="D98" s="7"/>
      <c r="E98" s="7"/>
      <c r="F98" s="7"/>
      <c r="G98" s="7"/>
      <c r="H98" s="7"/>
      <c r="I98" s="7"/>
    </row>
    <row r="99" spans="4:9" x14ac:dyDescent="0.5">
      <c r="D99" s="7"/>
      <c r="E99" s="7"/>
      <c r="F99" s="7"/>
      <c r="G99" s="7"/>
      <c r="H99" s="7"/>
      <c r="I99" s="7"/>
    </row>
    <row r="100" spans="4:9" x14ac:dyDescent="0.5">
      <c r="D100" s="7"/>
      <c r="E100" s="7"/>
      <c r="F100" s="7"/>
      <c r="G100" s="7"/>
      <c r="H100" s="7"/>
      <c r="I100" s="7"/>
    </row>
    <row r="101" spans="4:9" x14ac:dyDescent="0.5">
      <c r="D101" s="7"/>
      <c r="E101" s="7"/>
      <c r="F101" s="7"/>
      <c r="G101" s="7"/>
      <c r="H101" s="7"/>
      <c r="I101" s="7"/>
    </row>
    <row r="102" spans="4:9" x14ac:dyDescent="0.5">
      <c r="D102" s="7"/>
      <c r="E102" s="7"/>
      <c r="F102" s="7"/>
      <c r="G102" s="7"/>
      <c r="H102" s="7"/>
      <c r="I102" s="7"/>
    </row>
    <row r="103" spans="4:9" x14ac:dyDescent="0.5">
      <c r="D103" s="7"/>
      <c r="E103" s="7"/>
      <c r="F103" s="7"/>
      <c r="G103" s="7"/>
      <c r="H103" s="7"/>
      <c r="I103" s="7"/>
    </row>
    <row r="104" spans="4:9" x14ac:dyDescent="0.5">
      <c r="D104" s="7"/>
      <c r="E104" s="7"/>
      <c r="F104" s="7"/>
      <c r="G104" s="7"/>
      <c r="H104" s="7"/>
      <c r="I104" s="7"/>
    </row>
    <row r="105" spans="4:9" x14ac:dyDescent="0.5">
      <c r="D105" s="7"/>
      <c r="E105" s="7"/>
      <c r="F105" s="7"/>
      <c r="G105" s="7"/>
      <c r="H105" s="7"/>
      <c r="I105" s="7"/>
    </row>
    <row r="106" spans="4:9" x14ac:dyDescent="0.5">
      <c r="D106" s="7"/>
      <c r="E106" s="7"/>
      <c r="F106" s="7"/>
      <c r="G106" s="7"/>
      <c r="H106" s="7"/>
      <c r="I106" s="7"/>
    </row>
    <row r="107" spans="4:9" x14ac:dyDescent="0.5">
      <c r="D107" s="7"/>
      <c r="E107" s="7"/>
      <c r="F107" s="7"/>
      <c r="G107" s="7"/>
      <c r="H107" s="7"/>
      <c r="I107" s="7"/>
    </row>
    <row r="108" spans="4:9" x14ac:dyDescent="0.5">
      <c r="D108" s="7"/>
      <c r="E108" s="7"/>
      <c r="F108" s="7"/>
      <c r="G108" s="7"/>
      <c r="H108" s="7"/>
      <c r="I108" s="7"/>
    </row>
    <row r="109" spans="4:9" x14ac:dyDescent="0.5">
      <c r="D109" s="7"/>
      <c r="E109" s="7"/>
      <c r="F109" s="7"/>
      <c r="G109" s="7"/>
      <c r="H109" s="7"/>
      <c r="I109" s="7"/>
    </row>
    <row r="110" spans="4:9" x14ac:dyDescent="0.5">
      <c r="D110" s="7"/>
      <c r="E110" s="7"/>
      <c r="F110" s="7"/>
      <c r="G110" s="7"/>
      <c r="H110" s="7"/>
      <c r="I110" s="7"/>
    </row>
    <row r="111" spans="4:9" x14ac:dyDescent="0.5">
      <c r="D111" s="7"/>
      <c r="E111" s="7"/>
      <c r="F111" s="7"/>
      <c r="G111" s="7"/>
      <c r="H111" s="7"/>
      <c r="I111" s="7"/>
    </row>
    <row r="112" spans="4:9" x14ac:dyDescent="0.5">
      <c r="D112" s="7"/>
      <c r="E112" s="7"/>
      <c r="F112" s="7"/>
      <c r="G112" s="7"/>
      <c r="H112" s="7"/>
      <c r="I112" s="7"/>
    </row>
    <row r="113" spans="4:9" x14ac:dyDescent="0.5">
      <c r="D113" s="7"/>
      <c r="E113" s="7"/>
      <c r="F113" s="7"/>
      <c r="G113" s="7"/>
      <c r="H113" s="7"/>
      <c r="I113" s="7"/>
    </row>
    <row r="114" spans="4:9" x14ac:dyDescent="0.5">
      <c r="D114" s="7"/>
      <c r="E114" s="7"/>
      <c r="F114" s="7"/>
      <c r="G114" s="7"/>
      <c r="H114" s="7"/>
      <c r="I114" s="7"/>
    </row>
    <row r="115" spans="4:9" x14ac:dyDescent="0.5">
      <c r="D115" s="7"/>
      <c r="E115" s="7"/>
      <c r="F115" s="7"/>
      <c r="G115" s="7"/>
      <c r="H115" s="7"/>
      <c r="I115" s="7"/>
    </row>
    <row r="116" spans="4:9" x14ac:dyDescent="0.5">
      <c r="D116" s="7"/>
      <c r="E116" s="7"/>
      <c r="F116" s="7"/>
      <c r="G116" s="7"/>
      <c r="H116" s="7"/>
      <c r="I116" s="7"/>
    </row>
    <row r="117" spans="4:9" x14ac:dyDescent="0.5">
      <c r="D117" s="7"/>
      <c r="E117" s="7"/>
      <c r="F117" s="7"/>
      <c r="G117" s="7"/>
      <c r="H117" s="7"/>
      <c r="I117" s="7"/>
    </row>
    <row r="118" spans="4:9" x14ac:dyDescent="0.5">
      <c r="D118" s="7"/>
      <c r="E118" s="7"/>
      <c r="F118" s="7"/>
      <c r="G118" s="7"/>
      <c r="H118" s="7"/>
      <c r="I118" s="7"/>
    </row>
    <row r="119" spans="4:9" x14ac:dyDescent="0.5">
      <c r="D119" s="7"/>
      <c r="E119" s="7"/>
      <c r="F119" s="7"/>
      <c r="G119" s="7"/>
      <c r="H119" s="7"/>
      <c r="I119" s="7"/>
    </row>
    <row r="120" spans="4:9" x14ac:dyDescent="0.5">
      <c r="D120" s="7"/>
      <c r="E120" s="7"/>
      <c r="F120" s="7"/>
      <c r="G120" s="7"/>
      <c r="H120" s="7"/>
      <c r="I120" s="7"/>
    </row>
    <row r="121" spans="4:9" x14ac:dyDescent="0.5">
      <c r="D121" s="7"/>
      <c r="E121" s="7"/>
      <c r="F121" s="7"/>
      <c r="G121" s="7"/>
      <c r="H121" s="7"/>
      <c r="I121" s="7"/>
    </row>
    <row r="122" spans="4:9" x14ac:dyDescent="0.5">
      <c r="D122" s="7"/>
      <c r="E122" s="7"/>
      <c r="F122" s="7"/>
      <c r="G122" s="7"/>
      <c r="H122" s="7"/>
      <c r="I122" s="7"/>
    </row>
    <row r="123" spans="4:9" x14ac:dyDescent="0.5">
      <c r="D123" s="7"/>
      <c r="E123" s="7"/>
      <c r="F123" s="7"/>
      <c r="G123" s="7"/>
      <c r="H123" s="7"/>
      <c r="I123" s="7"/>
    </row>
    <row r="124" spans="4:9" x14ac:dyDescent="0.5">
      <c r="D124" s="7"/>
      <c r="E124" s="7"/>
      <c r="F124" s="7"/>
      <c r="G124" s="7"/>
      <c r="H124" s="7"/>
      <c r="I124" s="7"/>
    </row>
    <row r="125" spans="4:9" x14ac:dyDescent="0.5">
      <c r="D125" s="7"/>
      <c r="E125" s="7"/>
      <c r="F125" s="7"/>
      <c r="G125" s="7"/>
      <c r="H125" s="7"/>
      <c r="I125" s="7"/>
    </row>
    <row r="126" spans="4:9" x14ac:dyDescent="0.5">
      <c r="D126" s="7"/>
      <c r="E126" s="7"/>
      <c r="F126" s="7"/>
      <c r="G126" s="7"/>
      <c r="H126" s="7"/>
      <c r="I126" s="7"/>
    </row>
    <row r="127" spans="4:9" x14ac:dyDescent="0.5">
      <c r="D127" s="7"/>
      <c r="E127" s="7"/>
      <c r="F127" s="7"/>
      <c r="G127" s="7"/>
      <c r="H127" s="7"/>
      <c r="I127" s="7"/>
    </row>
    <row r="128" spans="4:9" x14ac:dyDescent="0.5">
      <c r="D128" s="7"/>
      <c r="E128" s="7"/>
      <c r="F128" s="7"/>
      <c r="G128" s="7"/>
      <c r="H128" s="7"/>
      <c r="I128" s="7"/>
    </row>
    <row r="129" spans="4:9" x14ac:dyDescent="0.5">
      <c r="D129" s="7"/>
      <c r="E129" s="7"/>
      <c r="F129" s="7"/>
      <c r="G129" s="7"/>
      <c r="H129" s="7"/>
      <c r="I129" s="7"/>
    </row>
    <row r="130" spans="4:9" x14ac:dyDescent="0.5">
      <c r="D130" s="7"/>
      <c r="E130" s="7"/>
      <c r="F130" s="7"/>
      <c r="G130" s="7"/>
      <c r="H130" s="7"/>
      <c r="I130" s="7"/>
    </row>
    <row r="131" spans="4:9" x14ac:dyDescent="0.5">
      <c r="D131" s="7"/>
      <c r="E131" s="7"/>
      <c r="F131" s="7"/>
      <c r="G131" s="7"/>
      <c r="H131" s="7"/>
      <c r="I131" s="7"/>
    </row>
    <row r="132" spans="4:9" x14ac:dyDescent="0.5">
      <c r="D132" s="7"/>
      <c r="E132" s="7"/>
      <c r="F132" s="7"/>
      <c r="G132" s="7"/>
      <c r="H132" s="7"/>
      <c r="I132" s="7"/>
    </row>
    <row r="133" spans="4:9" x14ac:dyDescent="0.5">
      <c r="D133" s="7"/>
      <c r="E133" s="7"/>
      <c r="F133" s="7"/>
      <c r="G133" s="7"/>
      <c r="H133" s="7"/>
      <c r="I133" s="7"/>
    </row>
    <row r="134" spans="4:9" x14ac:dyDescent="0.5">
      <c r="D134" s="7"/>
      <c r="E134" s="7"/>
      <c r="F134" s="7"/>
      <c r="G134" s="7"/>
      <c r="H134" s="7"/>
      <c r="I134" s="7"/>
    </row>
    <row r="135" spans="4:9" x14ac:dyDescent="0.5">
      <c r="D135" s="7"/>
      <c r="E135" s="7"/>
      <c r="F135" s="7"/>
      <c r="G135" s="7"/>
      <c r="H135" s="7"/>
      <c r="I135" s="7"/>
    </row>
    <row r="136" spans="4:9" x14ac:dyDescent="0.5">
      <c r="D136" s="7"/>
      <c r="E136" s="7"/>
      <c r="F136" s="7"/>
      <c r="G136" s="7"/>
      <c r="H136" s="7"/>
      <c r="I136" s="7"/>
    </row>
    <row r="137" spans="4:9" x14ac:dyDescent="0.5">
      <c r="D137" s="7"/>
      <c r="E137" s="7"/>
      <c r="F137" s="7"/>
      <c r="G137" s="7"/>
      <c r="H137" s="7"/>
      <c r="I137" s="7"/>
    </row>
    <row r="138" spans="4:9" x14ac:dyDescent="0.5">
      <c r="D138" s="7"/>
      <c r="E138" s="7"/>
      <c r="F138" s="7"/>
      <c r="G138" s="7"/>
      <c r="H138" s="7"/>
      <c r="I138" s="7"/>
    </row>
    <row r="139" spans="4:9" x14ac:dyDescent="0.5">
      <c r="D139" s="7"/>
      <c r="E139" s="7"/>
      <c r="F139" s="7"/>
      <c r="G139" s="7"/>
      <c r="H139" s="7"/>
      <c r="I139" s="7"/>
    </row>
    <row r="140" spans="4:9" x14ac:dyDescent="0.5">
      <c r="D140" s="7"/>
      <c r="E140" s="7"/>
      <c r="F140" s="7"/>
      <c r="G140" s="7"/>
      <c r="H140" s="7"/>
      <c r="I140" s="7"/>
    </row>
    <row r="141" spans="4:9" x14ac:dyDescent="0.5">
      <c r="D141" s="7"/>
      <c r="E141" s="7"/>
      <c r="F141" s="7"/>
      <c r="G141" s="7"/>
      <c r="H141" s="7"/>
      <c r="I141" s="7"/>
    </row>
    <row r="142" spans="4:9" x14ac:dyDescent="0.5">
      <c r="D142" s="7"/>
      <c r="E142" s="7"/>
      <c r="F142" s="7"/>
      <c r="G142" s="7"/>
      <c r="H142" s="7"/>
      <c r="I142" s="7"/>
    </row>
    <row r="143" spans="4:9" x14ac:dyDescent="0.5">
      <c r="D143" s="7"/>
      <c r="E143" s="7"/>
      <c r="F143" s="7"/>
      <c r="G143" s="7"/>
      <c r="H143" s="7"/>
      <c r="I143" s="7"/>
    </row>
    <row r="144" spans="4:9" x14ac:dyDescent="0.5">
      <c r="D144" s="7"/>
      <c r="E144" s="7"/>
      <c r="F144" s="7"/>
      <c r="G144" s="7"/>
      <c r="H144" s="7"/>
      <c r="I144" s="7"/>
    </row>
    <row r="145" spans="4:9" x14ac:dyDescent="0.5">
      <c r="D145" s="7"/>
      <c r="E145" s="7"/>
      <c r="F145" s="7"/>
      <c r="G145" s="7"/>
      <c r="H145" s="7"/>
      <c r="I145" s="7"/>
    </row>
    <row r="146" spans="4:9" x14ac:dyDescent="0.5">
      <c r="D146" s="7"/>
      <c r="E146" s="7"/>
      <c r="F146" s="7"/>
      <c r="G146" s="7"/>
      <c r="H146" s="7"/>
      <c r="I146" s="7"/>
    </row>
    <row r="147" spans="4:9" x14ac:dyDescent="0.5">
      <c r="D147" s="7"/>
      <c r="E147" s="7"/>
      <c r="F147" s="7"/>
      <c r="G147" s="7"/>
      <c r="H147" s="7"/>
      <c r="I147" s="7"/>
    </row>
    <row r="148" spans="4:9" x14ac:dyDescent="0.5">
      <c r="D148" s="7"/>
      <c r="E148" s="7"/>
      <c r="F148" s="7"/>
      <c r="G148" s="7"/>
      <c r="H148" s="7"/>
      <c r="I148" s="7"/>
    </row>
    <row r="149" spans="4:9" x14ac:dyDescent="0.5">
      <c r="D149" s="7"/>
      <c r="E149" s="7"/>
      <c r="F149" s="7"/>
      <c r="G149" s="7"/>
      <c r="H149" s="7"/>
      <c r="I149" s="7"/>
    </row>
    <row r="150" spans="4:9" x14ac:dyDescent="0.5">
      <c r="D150" s="7"/>
      <c r="E150" s="7"/>
      <c r="F150" s="7"/>
      <c r="G150" s="7"/>
      <c r="H150" s="7"/>
      <c r="I150" s="7"/>
    </row>
    <row r="151" spans="4:9" x14ac:dyDescent="0.5">
      <c r="D151" s="7"/>
      <c r="E151" s="7"/>
      <c r="F151" s="7"/>
      <c r="G151" s="7"/>
      <c r="H151" s="7"/>
      <c r="I151" s="7"/>
    </row>
    <row r="152" spans="4:9" x14ac:dyDescent="0.5">
      <c r="D152" s="7"/>
      <c r="E152" s="7"/>
      <c r="F152" s="7"/>
      <c r="G152" s="7"/>
      <c r="H152" s="7"/>
      <c r="I152" s="7"/>
    </row>
    <row r="153" spans="4:9" x14ac:dyDescent="0.5">
      <c r="D153" s="7"/>
      <c r="E153" s="7"/>
      <c r="F153" s="7"/>
      <c r="G153" s="7"/>
      <c r="H153" s="7"/>
      <c r="I153" s="7"/>
    </row>
    <row r="154" spans="4:9" x14ac:dyDescent="0.5">
      <c r="D154" s="7"/>
      <c r="E154" s="7"/>
      <c r="F154" s="7"/>
      <c r="G154" s="7"/>
      <c r="H154" s="7"/>
      <c r="I154" s="7"/>
    </row>
    <row r="155" spans="4:9" x14ac:dyDescent="0.5">
      <c r="D155" s="7"/>
      <c r="E155" s="7"/>
      <c r="F155" s="7"/>
      <c r="G155" s="7"/>
      <c r="H155" s="7"/>
      <c r="I155" s="7"/>
    </row>
    <row r="156" spans="4:9" x14ac:dyDescent="0.5">
      <c r="D156" s="7"/>
      <c r="E156" s="7"/>
      <c r="F156" s="7"/>
      <c r="G156" s="7"/>
      <c r="H156" s="7"/>
      <c r="I156" s="7"/>
    </row>
    <row r="157" spans="4:9" x14ac:dyDescent="0.5">
      <c r="D157" s="7"/>
      <c r="E157" s="7"/>
      <c r="F157" s="7"/>
      <c r="G157" s="7"/>
      <c r="H157" s="7"/>
      <c r="I157" s="7"/>
    </row>
    <row r="158" spans="4:9" x14ac:dyDescent="0.5">
      <c r="D158" s="7"/>
      <c r="E158" s="7"/>
      <c r="F158" s="7"/>
      <c r="G158" s="7"/>
      <c r="H158" s="7"/>
      <c r="I158" s="7"/>
    </row>
    <row r="159" spans="4:9" x14ac:dyDescent="0.5">
      <c r="D159" s="7"/>
      <c r="E159" s="7"/>
      <c r="F159" s="7"/>
      <c r="G159" s="7"/>
      <c r="H159" s="7"/>
      <c r="I159" s="7"/>
    </row>
    <row r="160" spans="4:9" x14ac:dyDescent="0.5">
      <c r="D160" s="7"/>
      <c r="E160" s="7"/>
      <c r="F160" s="7"/>
      <c r="G160" s="7"/>
      <c r="H160" s="7"/>
      <c r="I160" s="7"/>
    </row>
    <row r="161" spans="4:9" x14ac:dyDescent="0.5">
      <c r="D161" s="7"/>
      <c r="E161" s="7"/>
      <c r="F161" s="7"/>
      <c r="G161" s="7"/>
      <c r="H161" s="7"/>
      <c r="I161" s="7"/>
    </row>
    <row r="162" spans="4:9" x14ac:dyDescent="0.5">
      <c r="D162" s="7"/>
      <c r="E162" s="7"/>
      <c r="F162" s="7"/>
      <c r="G162" s="7"/>
      <c r="H162" s="7"/>
      <c r="I162" s="7"/>
    </row>
    <row r="163" spans="4:9" x14ac:dyDescent="0.5">
      <c r="D163" s="7"/>
      <c r="E163" s="7"/>
      <c r="F163" s="7"/>
      <c r="G163" s="7"/>
      <c r="H163" s="7"/>
      <c r="I163" s="7"/>
    </row>
    <row r="164" spans="4:9" x14ac:dyDescent="0.5">
      <c r="D164" s="7"/>
      <c r="E164" s="7"/>
      <c r="F164" s="7"/>
      <c r="G164" s="7"/>
      <c r="H164" s="7"/>
      <c r="I164" s="7"/>
    </row>
    <row r="165" spans="4:9" x14ac:dyDescent="0.5">
      <c r="D165" s="7"/>
      <c r="E165" s="7"/>
      <c r="F165" s="7"/>
      <c r="G165" s="7"/>
      <c r="H165" s="7"/>
      <c r="I165" s="7"/>
    </row>
    <row r="166" spans="4:9" x14ac:dyDescent="0.5">
      <c r="D166" s="7"/>
      <c r="E166" s="7"/>
      <c r="F166" s="7"/>
      <c r="G166" s="7"/>
      <c r="H166" s="7"/>
      <c r="I166" s="7"/>
    </row>
    <row r="167" spans="4:9" x14ac:dyDescent="0.5">
      <c r="D167" s="7"/>
      <c r="E167" s="7"/>
      <c r="F167" s="7"/>
      <c r="G167" s="7"/>
      <c r="H167" s="7"/>
      <c r="I167" s="7"/>
    </row>
    <row r="168" spans="4:9" x14ac:dyDescent="0.5">
      <c r="D168" s="7"/>
      <c r="E168" s="7"/>
      <c r="F168" s="7"/>
      <c r="G168" s="7"/>
      <c r="H168" s="7"/>
      <c r="I168" s="7"/>
    </row>
    <row r="169" spans="4:9" x14ac:dyDescent="0.5">
      <c r="D169" s="7"/>
      <c r="E169" s="7"/>
      <c r="F169" s="7"/>
      <c r="G169" s="7"/>
      <c r="H169" s="7"/>
      <c r="I169" s="7"/>
    </row>
    <row r="170" spans="4:9" x14ac:dyDescent="0.5">
      <c r="D170" s="7"/>
      <c r="E170" s="7"/>
      <c r="F170" s="7"/>
      <c r="G170" s="7"/>
      <c r="H170" s="7"/>
      <c r="I170" s="7"/>
    </row>
    <row r="171" spans="4:9" x14ac:dyDescent="0.5">
      <c r="D171" s="7"/>
      <c r="E171" s="7"/>
      <c r="F171" s="7"/>
      <c r="G171" s="7"/>
      <c r="H171" s="7"/>
      <c r="I171" s="7"/>
    </row>
    <row r="172" spans="4:9" x14ac:dyDescent="0.5">
      <c r="D172" s="7"/>
      <c r="E172" s="7"/>
      <c r="F172" s="7"/>
      <c r="G172" s="7"/>
      <c r="H172" s="7"/>
      <c r="I172" s="7"/>
    </row>
    <row r="173" spans="4:9" x14ac:dyDescent="0.5">
      <c r="D173" s="7"/>
      <c r="E173" s="7"/>
      <c r="F173" s="7"/>
      <c r="G173" s="7"/>
      <c r="H173" s="7"/>
      <c r="I173" s="7"/>
    </row>
    <row r="174" spans="4:9" x14ac:dyDescent="0.5">
      <c r="D174" s="7"/>
      <c r="E174" s="7"/>
      <c r="F174" s="7"/>
      <c r="G174" s="7"/>
      <c r="H174" s="7"/>
      <c r="I174" s="7"/>
    </row>
    <row r="175" spans="4:9" x14ac:dyDescent="0.5">
      <c r="D175" s="7"/>
      <c r="E175" s="7"/>
      <c r="F175" s="7"/>
      <c r="G175" s="7"/>
      <c r="H175" s="7"/>
      <c r="I175" s="7"/>
    </row>
    <row r="176" spans="4:9" x14ac:dyDescent="0.5">
      <c r="D176" s="7"/>
      <c r="E176" s="7"/>
      <c r="F176" s="7"/>
      <c r="G176" s="7"/>
      <c r="H176" s="7"/>
      <c r="I176" s="7"/>
    </row>
    <row r="177" spans="4:9" x14ac:dyDescent="0.5">
      <c r="D177" s="7"/>
      <c r="E177" s="7"/>
      <c r="F177" s="7"/>
      <c r="G177" s="7"/>
      <c r="H177" s="7"/>
      <c r="I177" s="7"/>
    </row>
    <row r="178" spans="4:9" x14ac:dyDescent="0.5">
      <c r="D178" s="7"/>
      <c r="E178" s="7"/>
      <c r="F178" s="7"/>
      <c r="G178" s="7"/>
      <c r="H178" s="7"/>
      <c r="I178" s="7"/>
    </row>
    <row r="179" spans="4:9" x14ac:dyDescent="0.5">
      <c r="D179" s="7"/>
      <c r="E179" s="7"/>
      <c r="F179" s="7"/>
      <c r="G179" s="7"/>
      <c r="H179" s="7"/>
      <c r="I179" s="7"/>
    </row>
    <row r="180" spans="4:9" x14ac:dyDescent="0.5">
      <c r="D180" s="7"/>
      <c r="E180" s="7"/>
      <c r="F180" s="7"/>
      <c r="G180" s="7"/>
      <c r="H180" s="7"/>
      <c r="I180" s="7"/>
    </row>
    <row r="181" spans="4:9" x14ac:dyDescent="0.5">
      <c r="D181" s="7"/>
      <c r="E181" s="7"/>
      <c r="F181" s="7"/>
      <c r="G181" s="7"/>
      <c r="H181" s="7"/>
      <c r="I181" s="7"/>
    </row>
    <row r="182" spans="4:9" x14ac:dyDescent="0.5">
      <c r="D182" s="7"/>
      <c r="E182" s="7"/>
      <c r="F182" s="7"/>
      <c r="G182" s="7"/>
      <c r="H182" s="7"/>
      <c r="I182" s="7"/>
    </row>
    <row r="183" spans="4:9" x14ac:dyDescent="0.5">
      <c r="D183" s="7"/>
      <c r="E183" s="7"/>
      <c r="F183" s="7"/>
      <c r="G183" s="7"/>
      <c r="H183" s="7"/>
      <c r="I183" s="7"/>
    </row>
    <row r="184" spans="4:9" x14ac:dyDescent="0.5">
      <c r="D184" s="7"/>
      <c r="E184" s="7"/>
      <c r="F184" s="7"/>
      <c r="G184" s="7"/>
      <c r="H184" s="7"/>
      <c r="I184" s="7"/>
    </row>
    <row r="185" spans="4:9" x14ac:dyDescent="0.5">
      <c r="D185" s="7"/>
      <c r="E185" s="7"/>
      <c r="F185" s="7"/>
      <c r="G185" s="7"/>
      <c r="H185" s="7"/>
      <c r="I185" s="7"/>
    </row>
    <row r="186" spans="4:9" x14ac:dyDescent="0.5">
      <c r="D186" s="7"/>
      <c r="E186" s="7"/>
      <c r="F186" s="7"/>
      <c r="G186" s="7"/>
      <c r="H186" s="7"/>
      <c r="I186" s="7"/>
    </row>
    <row r="187" spans="4:9" x14ac:dyDescent="0.5">
      <c r="D187" s="7"/>
      <c r="E187" s="7"/>
      <c r="F187" s="7"/>
      <c r="G187" s="7"/>
      <c r="H187" s="7"/>
      <c r="I187" s="7"/>
    </row>
    <row r="188" spans="4:9" x14ac:dyDescent="0.5">
      <c r="D188" s="7"/>
      <c r="E188" s="7"/>
      <c r="F188" s="7"/>
      <c r="G188" s="7"/>
      <c r="H188" s="7"/>
      <c r="I188" s="7"/>
    </row>
    <row r="189" spans="4:9" x14ac:dyDescent="0.5">
      <c r="D189" s="7"/>
      <c r="E189" s="7"/>
      <c r="F189" s="7"/>
      <c r="G189" s="7"/>
      <c r="H189" s="7"/>
      <c r="I189" s="7"/>
    </row>
    <row r="190" spans="4:9" x14ac:dyDescent="0.5">
      <c r="D190" s="7"/>
      <c r="E190" s="7"/>
      <c r="F190" s="7"/>
      <c r="G190" s="7"/>
      <c r="H190" s="7"/>
      <c r="I190" s="7"/>
    </row>
    <row r="191" spans="4:9" x14ac:dyDescent="0.5">
      <c r="D191" s="7"/>
      <c r="E191" s="7"/>
      <c r="F191" s="7"/>
      <c r="G191" s="7"/>
      <c r="H191" s="7"/>
      <c r="I191" s="7"/>
    </row>
    <row r="192" spans="4:9" x14ac:dyDescent="0.5">
      <c r="D192" s="7"/>
      <c r="E192" s="7"/>
      <c r="F192" s="7"/>
      <c r="G192" s="7"/>
      <c r="H192" s="7"/>
      <c r="I192" s="7"/>
    </row>
    <row r="193" spans="4:9" x14ac:dyDescent="0.5">
      <c r="D193" s="7"/>
      <c r="E193" s="7"/>
      <c r="F193" s="7"/>
      <c r="G193" s="7"/>
      <c r="H193" s="7"/>
      <c r="I193" s="7"/>
    </row>
    <row r="194" spans="4:9" x14ac:dyDescent="0.5">
      <c r="D194" s="7"/>
      <c r="E194" s="7"/>
      <c r="F194" s="7"/>
      <c r="G194" s="7"/>
      <c r="H194" s="7"/>
      <c r="I194" s="7"/>
    </row>
    <row r="195" spans="4:9" x14ac:dyDescent="0.5">
      <c r="D195" s="7"/>
      <c r="E195" s="7"/>
      <c r="F195" s="7"/>
      <c r="G195" s="7"/>
      <c r="H195" s="7"/>
      <c r="I195" s="7"/>
    </row>
    <row r="196" spans="4:9" x14ac:dyDescent="0.5">
      <c r="D196" s="7"/>
      <c r="E196" s="7"/>
      <c r="F196" s="7"/>
      <c r="G196" s="7"/>
      <c r="H196" s="7"/>
      <c r="I196" s="7"/>
    </row>
  </sheetData>
  <mergeCells count="10">
    <mergeCell ref="A1:J1"/>
    <mergeCell ref="A2:J2"/>
    <mergeCell ref="A3:J3"/>
    <mergeCell ref="A9:A10"/>
    <mergeCell ref="B9:B10"/>
    <mergeCell ref="C9:C10"/>
    <mergeCell ref="D9:D10"/>
    <mergeCell ref="E9:F9"/>
    <mergeCell ref="G9:H9"/>
    <mergeCell ref="J9:J10"/>
  </mergeCells>
  <pageMargins left="0.39370078740157483" right="0.15748031496062992" top="0.82677165354330717" bottom="0.51181102362204722" header="0.51181102362204722" footer="0.51181102362204722"/>
  <pageSetup paperSize="9" orientation="landscape" r:id="rId1"/>
  <headerFooter alignWithMargins="0">
    <oddHeader>&amp;R&amp;"TH SarabunPSK,ตัวหนา"แผ่นที่ 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0"/>
  <sheetViews>
    <sheetView zoomScale="115" zoomScaleNormal="115" zoomScaleSheetLayoutView="85" workbookViewId="0">
      <selection activeCell="B27" sqref="B27"/>
    </sheetView>
  </sheetViews>
  <sheetFormatPr defaultColWidth="9.140625" defaultRowHeight="21.75" x14ac:dyDescent="0.5"/>
  <cols>
    <col min="1" max="1" width="7.140625" style="1" customWidth="1"/>
    <col min="2" max="2" width="35" style="1" customWidth="1"/>
    <col min="3" max="3" width="16.85546875" style="1" customWidth="1"/>
    <col min="4" max="4" width="13" style="1" customWidth="1"/>
    <col min="5" max="5" width="15.85546875" style="1" customWidth="1"/>
    <col min="6" max="6" width="14.5703125" style="1" customWidth="1"/>
    <col min="7" max="16384" width="9.140625" style="1"/>
  </cols>
  <sheetData>
    <row r="1" spans="1:6" ht="24" x14ac:dyDescent="0.55000000000000004">
      <c r="A1" s="231"/>
      <c r="B1" s="239"/>
      <c r="C1" s="239"/>
      <c r="D1" s="239"/>
      <c r="E1" s="239"/>
      <c r="F1" s="239"/>
    </row>
    <row r="2" spans="1:6" ht="24" x14ac:dyDescent="0.55000000000000004">
      <c r="A2" s="232" t="s">
        <v>18</v>
      </c>
      <c r="B2" s="232"/>
      <c r="C2" s="232"/>
      <c r="D2" s="232"/>
      <c r="E2" s="232"/>
      <c r="F2" s="232"/>
    </row>
    <row r="3" spans="1:6" ht="5.25" customHeight="1" x14ac:dyDescent="0.55000000000000004">
      <c r="A3" s="2"/>
      <c r="B3" s="2"/>
      <c r="C3" s="2"/>
      <c r="D3" s="2"/>
      <c r="E3" s="2"/>
      <c r="F3" s="2"/>
    </row>
    <row r="4" spans="1:6" x14ac:dyDescent="0.5">
      <c r="A4" s="20" t="s">
        <v>92</v>
      </c>
      <c r="B4" s="47"/>
      <c r="C4" s="47"/>
      <c r="D4" s="47"/>
      <c r="E4" s="47"/>
      <c r="F4" s="47"/>
    </row>
    <row r="5" spans="1:6" x14ac:dyDescent="0.5">
      <c r="A5" s="20" t="s">
        <v>93</v>
      </c>
      <c r="B5" s="47"/>
      <c r="C5" s="47"/>
      <c r="D5" s="47"/>
      <c r="E5" s="47"/>
      <c r="F5" s="47"/>
    </row>
    <row r="6" spans="1:6" x14ac:dyDescent="0.5">
      <c r="A6" s="20" t="s">
        <v>94</v>
      </c>
      <c r="B6" s="47"/>
      <c r="C6" s="47"/>
      <c r="D6" s="47"/>
      <c r="E6" s="47"/>
      <c r="F6" s="47"/>
    </row>
    <row r="7" spans="1:6" x14ac:dyDescent="0.5">
      <c r="A7" s="20" t="s">
        <v>95</v>
      </c>
      <c r="B7" s="47"/>
      <c r="C7" s="20"/>
      <c r="D7" s="20"/>
      <c r="E7" s="47"/>
      <c r="F7" s="47"/>
    </row>
    <row r="8" spans="1:6" ht="22.5" thickBot="1" x14ac:dyDescent="0.55000000000000004">
      <c r="A8" s="48"/>
      <c r="B8" s="48"/>
      <c r="C8" s="48"/>
      <c r="D8" s="48"/>
      <c r="E8" s="48"/>
      <c r="F8" s="49" t="s">
        <v>15</v>
      </c>
    </row>
    <row r="9" spans="1:6" ht="22.5" thickTop="1" x14ac:dyDescent="0.5">
      <c r="A9" s="240" t="s">
        <v>0</v>
      </c>
      <c r="B9" s="240" t="s">
        <v>1</v>
      </c>
      <c r="C9" s="240" t="s">
        <v>19</v>
      </c>
      <c r="D9" s="240" t="s">
        <v>10</v>
      </c>
      <c r="E9" s="240" t="s">
        <v>12</v>
      </c>
      <c r="F9" s="240" t="s">
        <v>6</v>
      </c>
    </row>
    <row r="10" spans="1:6" ht="22.5" thickBot="1" x14ac:dyDescent="0.55000000000000004">
      <c r="A10" s="235"/>
      <c r="B10" s="235"/>
      <c r="C10" s="235"/>
      <c r="D10" s="235"/>
      <c r="E10" s="235"/>
      <c r="F10" s="235"/>
    </row>
    <row r="11" spans="1:6" ht="22.5" thickTop="1" x14ac:dyDescent="0.5">
      <c r="A11" s="22"/>
      <c r="B11" s="23"/>
      <c r="C11" s="39"/>
      <c r="D11" s="22"/>
      <c r="E11" s="24"/>
      <c r="F11" s="40"/>
    </row>
    <row r="12" spans="1:6" x14ac:dyDescent="0.5">
      <c r="A12" s="41"/>
      <c r="B12" s="30"/>
      <c r="C12" s="29"/>
      <c r="D12" s="29"/>
      <c r="E12" s="29"/>
      <c r="F12" s="42"/>
    </row>
    <row r="13" spans="1:6" x14ac:dyDescent="0.5">
      <c r="A13" s="30"/>
      <c r="B13" s="30"/>
      <c r="C13" s="30"/>
      <c r="D13" s="30"/>
      <c r="E13" s="30"/>
      <c r="F13" s="30"/>
    </row>
    <row r="14" spans="1:6" x14ac:dyDescent="0.5">
      <c r="A14" s="30"/>
      <c r="B14" s="30"/>
      <c r="C14" s="30"/>
      <c r="D14" s="30"/>
      <c r="E14" s="30"/>
      <c r="F14" s="30"/>
    </row>
    <row r="15" spans="1:6" x14ac:dyDescent="0.5">
      <c r="A15" s="30"/>
      <c r="B15" s="30"/>
      <c r="C15" s="30"/>
      <c r="D15" s="30"/>
      <c r="E15" s="30"/>
      <c r="F15" s="30"/>
    </row>
    <row r="16" spans="1:6" x14ac:dyDescent="0.5">
      <c r="A16" s="30"/>
      <c r="B16" s="30"/>
      <c r="C16" s="30"/>
      <c r="D16" s="30"/>
      <c r="E16" s="30"/>
      <c r="F16" s="30"/>
    </row>
    <row r="17" spans="1:6" x14ac:dyDescent="0.5">
      <c r="A17" s="30"/>
      <c r="B17" s="30"/>
      <c r="C17" s="30"/>
      <c r="D17" s="30"/>
      <c r="E17" s="30"/>
      <c r="F17" s="43"/>
    </row>
    <row r="18" spans="1:6" x14ac:dyDescent="0.5">
      <c r="A18" s="30"/>
      <c r="B18" s="44" t="s">
        <v>20</v>
      </c>
      <c r="C18" s="30"/>
      <c r="D18" s="30"/>
      <c r="E18" s="30"/>
      <c r="F18" s="43"/>
    </row>
    <row r="19" spans="1:6" x14ac:dyDescent="0.5">
      <c r="A19" s="30"/>
      <c r="B19" s="30" t="s">
        <v>81</v>
      </c>
      <c r="C19" s="30"/>
      <c r="D19" s="30"/>
      <c r="E19" s="30"/>
      <c r="F19" s="43"/>
    </row>
    <row r="20" spans="1:6" x14ac:dyDescent="0.5">
      <c r="A20" s="30"/>
      <c r="B20" s="30" t="s">
        <v>82</v>
      </c>
      <c r="C20" s="30"/>
      <c r="D20" s="30"/>
      <c r="E20" s="30"/>
      <c r="F20" s="43"/>
    </row>
    <row r="21" spans="1:6" x14ac:dyDescent="0.5">
      <c r="A21" s="30"/>
      <c r="B21" s="30" t="s">
        <v>83</v>
      </c>
      <c r="C21" s="30"/>
      <c r="D21" s="30"/>
      <c r="E21" s="30"/>
      <c r="F21" s="43"/>
    </row>
    <row r="22" spans="1:6" ht="22.5" thickBot="1" x14ac:dyDescent="0.55000000000000004">
      <c r="A22" s="45"/>
      <c r="B22" s="45" t="s">
        <v>84</v>
      </c>
      <c r="C22" s="45"/>
      <c r="D22" s="45"/>
      <c r="E22" s="45"/>
      <c r="F22" s="46"/>
    </row>
    <row r="23" spans="1:6" ht="23.25" thickTop="1" thickBot="1" x14ac:dyDescent="0.55000000000000004">
      <c r="A23" s="76"/>
      <c r="D23" s="3" t="s">
        <v>21</v>
      </c>
      <c r="E23" s="14"/>
      <c r="F23" s="106"/>
    </row>
    <row r="24" spans="1:6" ht="22.5" thickTop="1" x14ac:dyDescent="0.5"/>
    <row r="25" spans="1:6" s="3" customFormat="1" x14ac:dyDescent="0.5">
      <c r="A25" s="3" t="s">
        <v>96</v>
      </c>
      <c r="D25" s="13" t="s">
        <v>28</v>
      </c>
      <c r="E25" s="16"/>
      <c r="F25" s="3" t="s">
        <v>11</v>
      </c>
    </row>
    <row r="26" spans="1:6" x14ac:dyDescent="0.5">
      <c r="C26" s="17"/>
    </row>
    <row r="27" spans="1:6" s="3" customFormat="1" x14ac:dyDescent="0.5">
      <c r="C27" s="233" t="s">
        <v>27</v>
      </c>
      <c r="D27" s="233"/>
    </row>
    <row r="28" spans="1:6" s="3" customFormat="1" x14ac:dyDescent="0.5">
      <c r="C28" s="238" t="s">
        <v>85</v>
      </c>
      <c r="D28" s="238"/>
    </row>
    <row r="29" spans="1:6" s="3" customFormat="1" x14ac:dyDescent="0.5">
      <c r="C29" s="238" t="s">
        <v>86</v>
      </c>
      <c r="D29" s="238"/>
    </row>
    <row r="30" spans="1:6" s="3" customFormat="1" x14ac:dyDescent="0.5">
      <c r="C30" s="8"/>
      <c r="D30" s="8"/>
    </row>
  </sheetData>
  <mergeCells count="11">
    <mergeCell ref="C27:D27"/>
    <mergeCell ref="C28:D28"/>
    <mergeCell ref="C29:D29"/>
    <mergeCell ref="A1:F1"/>
    <mergeCell ref="A2:F2"/>
    <mergeCell ref="A9:A10"/>
    <mergeCell ref="B9:B10"/>
    <mergeCell ref="C9:C10"/>
    <mergeCell ref="D9:D10"/>
    <mergeCell ref="E9:E10"/>
    <mergeCell ref="F9:F10"/>
  </mergeCells>
  <pageMargins left="0.52" right="0.38" top="0.66" bottom="0.39" header="0.65" footer="0.3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7"/>
  <sheetViews>
    <sheetView topLeftCell="A7" zoomScale="140" zoomScaleNormal="140" zoomScaleSheetLayoutView="110" workbookViewId="0">
      <selection activeCell="C61" sqref="C61"/>
    </sheetView>
  </sheetViews>
  <sheetFormatPr defaultColWidth="9.140625" defaultRowHeight="21.75" x14ac:dyDescent="0.5"/>
  <cols>
    <col min="1" max="1" width="7.140625" style="1" customWidth="1"/>
    <col min="2" max="2" width="48.42578125" style="1" customWidth="1"/>
    <col min="3" max="3" width="7.140625" style="1" customWidth="1"/>
    <col min="4" max="4" width="7.42578125" style="1" customWidth="1"/>
    <col min="5" max="7" width="13.85546875" style="1" customWidth="1"/>
    <col min="8" max="8" width="13.140625" style="1" customWidth="1"/>
    <col min="9" max="9" width="15.140625" style="1" customWidth="1"/>
    <col min="10" max="10" width="14" style="1" customWidth="1"/>
    <col min="11" max="16384" width="9.140625" style="1"/>
  </cols>
  <sheetData>
    <row r="1" spans="1:10" ht="21.75" customHeight="1" x14ac:dyDescent="0.5">
      <c r="A1" s="231"/>
      <c r="B1" s="231"/>
      <c r="C1" s="231"/>
      <c r="D1" s="231"/>
      <c r="E1" s="231"/>
      <c r="F1" s="231"/>
      <c r="G1" s="231"/>
      <c r="H1" s="231"/>
      <c r="I1" s="231"/>
      <c r="J1" s="231"/>
    </row>
    <row r="2" spans="1:10" ht="21.75" customHeight="1" x14ac:dyDescent="0.55000000000000004">
      <c r="A2" s="232" t="s">
        <v>13</v>
      </c>
      <c r="B2" s="232"/>
      <c r="C2" s="232"/>
      <c r="D2" s="232"/>
      <c r="E2" s="232"/>
      <c r="F2" s="232"/>
      <c r="G2" s="232"/>
      <c r="H2" s="232"/>
      <c r="I2" s="232"/>
      <c r="J2" s="232"/>
    </row>
    <row r="3" spans="1:10" ht="19.5" customHeight="1" x14ac:dyDescent="0.5">
      <c r="A3" s="233" t="s">
        <v>25</v>
      </c>
      <c r="B3" s="233"/>
      <c r="C3" s="233"/>
      <c r="D3" s="233"/>
      <c r="E3" s="233"/>
      <c r="F3" s="233"/>
      <c r="G3" s="233"/>
      <c r="H3" s="233"/>
      <c r="I3" s="233"/>
      <c r="J3" s="233"/>
    </row>
    <row r="4" spans="1:10" s="3" customFormat="1" ht="19.5" customHeight="1" x14ac:dyDescent="0.5">
      <c r="A4" s="19" t="s">
        <v>26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s="3" customFormat="1" x14ac:dyDescent="0.5">
      <c r="A5" s="20" t="s">
        <v>33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s="3" customFormat="1" x14ac:dyDescent="0.5">
      <c r="A6" s="20" t="s">
        <v>24</v>
      </c>
      <c r="B6" s="20"/>
      <c r="C6" s="20"/>
      <c r="D6" s="20"/>
      <c r="E6" s="20"/>
      <c r="F6" s="20" t="s">
        <v>14</v>
      </c>
      <c r="G6" s="20"/>
      <c r="H6" s="20"/>
      <c r="I6" s="20"/>
      <c r="J6" s="20"/>
    </row>
    <row r="7" spans="1:10" s="3" customFormat="1" x14ac:dyDescent="0.5">
      <c r="A7" s="20" t="s">
        <v>22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s="3" customFormat="1" x14ac:dyDescent="0.5">
      <c r="A8" s="20" t="s">
        <v>29</v>
      </c>
      <c r="B8" s="20"/>
      <c r="C8" s="20"/>
      <c r="D8" s="20"/>
      <c r="E8" s="20"/>
      <c r="F8" s="20"/>
      <c r="G8" s="21"/>
      <c r="H8" s="20"/>
      <c r="I8" s="20"/>
      <c r="J8" s="20"/>
    </row>
    <row r="9" spans="1:10" s="3" customFormat="1" ht="22.5" thickBot="1" x14ac:dyDescent="0.55000000000000004">
      <c r="A9" s="18"/>
      <c r="B9" s="18"/>
      <c r="C9" s="18"/>
      <c r="D9" s="18"/>
      <c r="E9" s="18"/>
      <c r="F9" s="18"/>
      <c r="G9" s="18"/>
      <c r="H9" s="18"/>
      <c r="I9" s="18"/>
      <c r="J9" s="18" t="s">
        <v>15</v>
      </c>
    </row>
    <row r="10" spans="1:10" ht="22.5" thickTop="1" x14ac:dyDescent="0.5">
      <c r="A10" s="234" t="s">
        <v>0</v>
      </c>
      <c r="B10" s="234" t="s">
        <v>1</v>
      </c>
      <c r="C10" s="234" t="s">
        <v>2</v>
      </c>
      <c r="D10" s="234" t="s">
        <v>3</v>
      </c>
      <c r="E10" s="236" t="s">
        <v>16</v>
      </c>
      <c r="F10" s="237"/>
      <c r="G10" s="236" t="s">
        <v>4</v>
      </c>
      <c r="H10" s="237"/>
      <c r="I10" s="12" t="s">
        <v>17</v>
      </c>
      <c r="J10" s="234" t="s">
        <v>6</v>
      </c>
    </row>
    <row r="11" spans="1:10" ht="22.5" thickBot="1" x14ac:dyDescent="0.55000000000000004">
      <c r="A11" s="235"/>
      <c r="B11" s="235"/>
      <c r="C11" s="235"/>
      <c r="D11" s="235"/>
      <c r="E11" s="4" t="s">
        <v>7</v>
      </c>
      <c r="F11" s="4" t="s">
        <v>8</v>
      </c>
      <c r="G11" s="4" t="s">
        <v>7</v>
      </c>
      <c r="H11" s="4" t="s">
        <v>8</v>
      </c>
      <c r="I11" s="4" t="s">
        <v>5</v>
      </c>
      <c r="J11" s="235"/>
    </row>
    <row r="12" spans="1:10" s="3" customFormat="1" ht="22.5" thickTop="1" x14ac:dyDescent="0.5">
      <c r="A12" s="62">
        <v>1</v>
      </c>
      <c r="B12" s="63" t="s">
        <v>34</v>
      </c>
      <c r="C12" s="64"/>
      <c r="D12" s="62"/>
      <c r="E12" s="65"/>
      <c r="F12" s="65"/>
      <c r="G12" s="66"/>
      <c r="H12" s="66"/>
      <c r="I12" s="66"/>
      <c r="J12" s="62"/>
    </row>
    <row r="13" spans="1:10" x14ac:dyDescent="0.5">
      <c r="A13" s="41">
        <v>1.1000000000000001</v>
      </c>
      <c r="B13" s="26" t="s">
        <v>35</v>
      </c>
      <c r="C13" s="27">
        <v>1</v>
      </c>
      <c r="D13" s="25" t="s">
        <v>36</v>
      </c>
      <c r="E13" s="28">
        <v>0</v>
      </c>
      <c r="F13" s="28">
        <f>E13*C13</f>
        <v>0</v>
      </c>
      <c r="G13" s="28">
        <v>10000</v>
      </c>
      <c r="H13" s="29">
        <f>C13*G13</f>
        <v>10000</v>
      </c>
      <c r="I13" s="28">
        <f>F13+H13</f>
        <v>10000</v>
      </c>
      <c r="J13" s="25"/>
    </row>
    <row r="14" spans="1:10" x14ac:dyDescent="0.5">
      <c r="A14" s="41">
        <v>1.2</v>
      </c>
      <c r="B14" s="26" t="s">
        <v>37</v>
      </c>
      <c r="C14" s="27">
        <v>1</v>
      </c>
      <c r="D14" s="25" t="s">
        <v>36</v>
      </c>
      <c r="E14" s="29">
        <v>0</v>
      </c>
      <c r="F14" s="28">
        <f t="shared" ref="F14:F55" si="0">E14*C14</f>
        <v>0</v>
      </c>
      <c r="G14" s="29">
        <v>15000</v>
      </c>
      <c r="H14" s="29">
        <f t="shared" ref="H14:H55" si="1">C14*G14</f>
        <v>15000</v>
      </c>
      <c r="I14" s="28">
        <f t="shared" ref="I14:I55" si="2">F14+H14</f>
        <v>15000</v>
      </c>
      <c r="J14" s="25"/>
    </row>
    <row r="15" spans="1:10" x14ac:dyDescent="0.5">
      <c r="A15" s="100">
        <v>1.3</v>
      </c>
      <c r="B15" s="34" t="s">
        <v>38</v>
      </c>
      <c r="C15" s="80">
        <v>1</v>
      </c>
      <c r="D15" s="33" t="s">
        <v>36</v>
      </c>
      <c r="E15" s="35">
        <v>0</v>
      </c>
      <c r="F15" s="28">
        <f t="shared" si="0"/>
        <v>0</v>
      </c>
      <c r="G15" s="36">
        <v>2500</v>
      </c>
      <c r="H15" s="29">
        <f t="shared" si="1"/>
        <v>2500</v>
      </c>
      <c r="I15" s="28">
        <f t="shared" si="2"/>
        <v>2500</v>
      </c>
      <c r="J15" s="33"/>
    </row>
    <row r="16" spans="1:10" s="3" customFormat="1" x14ac:dyDescent="0.5">
      <c r="A16" s="69"/>
      <c r="B16" s="61" t="s">
        <v>75</v>
      </c>
      <c r="C16" s="83"/>
      <c r="D16" s="69"/>
      <c r="E16" s="71"/>
      <c r="F16" s="71"/>
      <c r="G16" s="71"/>
      <c r="H16" s="71"/>
      <c r="I16" s="71">
        <f>SUM(I13:I15)</f>
        <v>27500</v>
      </c>
      <c r="J16" s="69"/>
    </row>
    <row r="17" spans="1:10" s="3" customFormat="1" x14ac:dyDescent="0.5">
      <c r="A17" s="58">
        <v>2</v>
      </c>
      <c r="B17" s="81" t="s">
        <v>39</v>
      </c>
      <c r="C17" s="59"/>
      <c r="D17" s="58"/>
      <c r="E17" s="60"/>
      <c r="F17" s="28">
        <f t="shared" si="0"/>
        <v>0</v>
      </c>
      <c r="G17" s="82"/>
      <c r="H17" s="29">
        <f t="shared" si="1"/>
        <v>0</v>
      </c>
      <c r="I17" s="28">
        <f t="shared" si="2"/>
        <v>0</v>
      </c>
      <c r="J17" s="58"/>
    </row>
    <row r="18" spans="1:10" x14ac:dyDescent="0.5">
      <c r="A18" s="41">
        <v>2.1</v>
      </c>
      <c r="B18" s="30" t="s">
        <v>40</v>
      </c>
      <c r="C18" s="27">
        <v>25</v>
      </c>
      <c r="D18" s="25" t="s">
        <v>30</v>
      </c>
      <c r="E18" s="28">
        <v>1950</v>
      </c>
      <c r="F18" s="28">
        <f t="shared" si="0"/>
        <v>48750</v>
      </c>
      <c r="G18" s="28">
        <v>120</v>
      </c>
      <c r="H18" s="29">
        <f t="shared" si="1"/>
        <v>3000</v>
      </c>
      <c r="I18" s="28">
        <f t="shared" si="2"/>
        <v>51750</v>
      </c>
      <c r="J18" s="25"/>
    </row>
    <row r="19" spans="1:10" x14ac:dyDescent="0.5">
      <c r="A19" s="41">
        <v>2.2000000000000002</v>
      </c>
      <c r="B19" s="56" t="s">
        <v>41</v>
      </c>
      <c r="C19" s="27">
        <v>242.5</v>
      </c>
      <c r="D19" s="25" t="s">
        <v>9</v>
      </c>
      <c r="E19" s="28">
        <v>41</v>
      </c>
      <c r="F19" s="28">
        <f t="shared" si="0"/>
        <v>9942.5</v>
      </c>
      <c r="G19" s="28">
        <v>30</v>
      </c>
      <c r="H19" s="29">
        <f t="shared" si="1"/>
        <v>7275</v>
      </c>
      <c r="I19" s="28">
        <f t="shared" si="2"/>
        <v>17217.5</v>
      </c>
      <c r="J19" s="25"/>
    </row>
    <row r="20" spans="1:10" x14ac:dyDescent="0.5">
      <c r="A20" s="41">
        <v>2.2999999999999998</v>
      </c>
      <c r="B20" s="30" t="s">
        <v>42</v>
      </c>
      <c r="C20" s="27">
        <v>15</v>
      </c>
      <c r="D20" s="25" t="s">
        <v>30</v>
      </c>
      <c r="E20" s="31">
        <v>400</v>
      </c>
      <c r="F20" s="28">
        <f t="shared" si="0"/>
        <v>6000</v>
      </c>
      <c r="G20" s="29">
        <v>100</v>
      </c>
      <c r="H20" s="29">
        <f t="shared" si="1"/>
        <v>1500</v>
      </c>
      <c r="I20" s="28">
        <f t="shared" si="2"/>
        <v>7500</v>
      </c>
      <c r="J20" s="25"/>
    </row>
    <row r="21" spans="1:10" x14ac:dyDescent="0.5">
      <c r="A21" s="41">
        <v>2.4</v>
      </c>
      <c r="B21" s="30" t="s">
        <v>43</v>
      </c>
      <c r="C21" s="27">
        <v>242.5</v>
      </c>
      <c r="D21" s="25" t="s">
        <v>9</v>
      </c>
      <c r="E21" s="28">
        <v>85</v>
      </c>
      <c r="F21" s="28">
        <f t="shared" si="0"/>
        <v>20612.5</v>
      </c>
      <c r="G21" s="28">
        <v>45</v>
      </c>
      <c r="H21" s="29">
        <f t="shared" si="1"/>
        <v>10912.5</v>
      </c>
      <c r="I21" s="28">
        <f t="shared" si="2"/>
        <v>31525</v>
      </c>
      <c r="J21" s="25"/>
    </row>
    <row r="22" spans="1:10" x14ac:dyDescent="0.5">
      <c r="A22" s="100">
        <v>2.5</v>
      </c>
      <c r="B22" s="34" t="s">
        <v>44</v>
      </c>
      <c r="C22" s="80">
        <v>1</v>
      </c>
      <c r="D22" s="33" t="s">
        <v>36</v>
      </c>
      <c r="E22" s="35">
        <v>2500</v>
      </c>
      <c r="F22" s="28">
        <f t="shared" si="0"/>
        <v>2500</v>
      </c>
      <c r="G22" s="36">
        <v>400</v>
      </c>
      <c r="H22" s="29">
        <f t="shared" si="1"/>
        <v>400</v>
      </c>
      <c r="I22" s="28">
        <f t="shared" si="2"/>
        <v>2900</v>
      </c>
      <c r="J22" s="57"/>
    </row>
    <row r="23" spans="1:10" s="3" customFormat="1" x14ac:dyDescent="0.5">
      <c r="A23" s="69"/>
      <c r="B23" s="61" t="s">
        <v>76</v>
      </c>
      <c r="C23" s="83"/>
      <c r="D23" s="69"/>
      <c r="E23" s="71"/>
      <c r="F23" s="71"/>
      <c r="G23" s="71"/>
      <c r="H23" s="71"/>
      <c r="I23" s="71">
        <f>SUM(I17:I22)</f>
        <v>110892.5</v>
      </c>
      <c r="J23" s="86"/>
    </row>
    <row r="24" spans="1:10" s="3" customFormat="1" x14ac:dyDescent="0.5">
      <c r="A24" s="58">
        <v>3</v>
      </c>
      <c r="B24" s="81" t="s">
        <v>45</v>
      </c>
      <c r="C24" s="59"/>
      <c r="D24" s="58"/>
      <c r="E24" s="60"/>
      <c r="F24" s="28">
        <f t="shared" si="0"/>
        <v>0</v>
      </c>
      <c r="G24" s="82"/>
      <c r="H24" s="29">
        <f t="shared" si="1"/>
        <v>0</v>
      </c>
      <c r="I24" s="28">
        <f t="shared" si="2"/>
        <v>0</v>
      </c>
      <c r="J24" s="85"/>
    </row>
    <row r="25" spans="1:10" x14ac:dyDescent="0.5">
      <c r="A25" s="41">
        <v>3.1</v>
      </c>
      <c r="B25" s="30" t="s">
        <v>46</v>
      </c>
      <c r="C25" s="27">
        <v>1680</v>
      </c>
      <c r="D25" s="25" t="s">
        <v>36</v>
      </c>
      <c r="E25" s="28">
        <v>30</v>
      </c>
      <c r="F25" s="28">
        <f t="shared" si="0"/>
        <v>50400</v>
      </c>
      <c r="G25" s="29">
        <v>40</v>
      </c>
      <c r="H25" s="29">
        <f t="shared" si="1"/>
        <v>67200</v>
      </c>
      <c r="I25" s="28">
        <f t="shared" si="2"/>
        <v>117600</v>
      </c>
      <c r="J25" s="32"/>
    </row>
    <row r="26" spans="1:10" x14ac:dyDescent="0.5">
      <c r="A26" s="41">
        <v>3.2</v>
      </c>
      <c r="B26" s="30" t="s">
        <v>47</v>
      </c>
      <c r="C26" s="27">
        <v>1</v>
      </c>
      <c r="D26" s="25" t="s">
        <v>36</v>
      </c>
      <c r="E26" s="28">
        <v>12000</v>
      </c>
      <c r="F26" s="28">
        <f t="shared" si="0"/>
        <v>12000</v>
      </c>
      <c r="G26" s="29">
        <v>6000</v>
      </c>
      <c r="H26" s="29">
        <f t="shared" si="1"/>
        <v>6000</v>
      </c>
      <c r="I26" s="28">
        <f t="shared" si="2"/>
        <v>18000</v>
      </c>
      <c r="J26" s="32"/>
    </row>
    <row r="27" spans="1:10" x14ac:dyDescent="0.5">
      <c r="A27" s="41">
        <v>3.3</v>
      </c>
      <c r="B27" s="30" t="s">
        <v>48</v>
      </c>
      <c r="C27" s="27">
        <v>40</v>
      </c>
      <c r="D27" s="25" t="s">
        <v>9</v>
      </c>
      <c r="E27" s="28">
        <v>200</v>
      </c>
      <c r="F27" s="28">
        <f t="shared" si="0"/>
        <v>8000</v>
      </c>
      <c r="G27" s="29">
        <v>80</v>
      </c>
      <c r="H27" s="29">
        <f t="shared" si="1"/>
        <v>3200</v>
      </c>
      <c r="I27" s="28">
        <f t="shared" si="2"/>
        <v>11200</v>
      </c>
      <c r="J27" s="32"/>
    </row>
    <row r="28" spans="1:10" x14ac:dyDescent="0.5">
      <c r="A28" s="41">
        <v>3.4</v>
      </c>
      <c r="B28" s="30" t="s">
        <v>49</v>
      </c>
      <c r="C28" s="27">
        <v>50</v>
      </c>
      <c r="D28" s="25" t="s">
        <v>9</v>
      </c>
      <c r="E28" s="28">
        <v>350</v>
      </c>
      <c r="F28" s="28">
        <f t="shared" si="0"/>
        <v>17500</v>
      </c>
      <c r="G28" s="29">
        <v>150</v>
      </c>
      <c r="H28" s="29">
        <f t="shared" si="1"/>
        <v>7500</v>
      </c>
      <c r="I28" s="28">
        <f t="shared" si="2"/>
        <v>25000</v>
      </c>
      <c r="J28" s="32"/>
    </row>
    <row r="29" spans="1:10" x14ac:dyDescent="0.5">
      <c r="A29" s="41">
        <v>3.5</v>
      </c>
      <c r="B29" s="30" t="s">
        <v>50</v>
      </c>
      <c r="C29" s="25">
        <v>4</v>
      </c>
      <c r="D29" s="25" t="s">
        <v>23</v>
      </c>
      <c r="E29" s="28">
        <v>3500</v>
      </c>
      <c r="F29" s="28">
        <f t="shared" si="0"/>
        <v>14000</v>
      </c>
      <c r="G29" s="29">
        <v>500</v>
      </c>
      <c r="H29" s="29">
        <f t="shared" si="1"/>
        <v>2000</v>
      </c>
      <c r="I29" s="28">
        <f t="shared" si="2"/>
        <v>16000</v>
      </c>
      <c r="J29" s="32"/>
    </row>
    <row r="30" spans="1:10" x14ac:dyDescent="0.5">
      <c r="A30" s="41">
        <v>3.6</v>
      </c>
      <c r="B30" s="30" t="s">
        <v>51</v>
      </c>
      <c r="C30" s="27">
        <v>126</v>
      </c>
      <c r="D30" s="25" t="s">
        <v>52</v>
      </c>
      <c r="E30" s="29">
        <v>80</v>
      </c>
      <c r="F30" s="28">
        <f t="shared" si="0"/>
        <v>10080</v>
      </c>
      <c r="G30" s="29">
        <v>50</v>
      </c>
      <c r="H30" s="29">
        <f t="shared" si="1"/>
        <v>6300</v>
      </c>
      <c r="I30" s="28">
        <f t="shared" si="2"/>
        <v>16380</v>
      </c>
      <c r="J30" s="32"/>
    </row>
    <row r="31" spans="1:10" x14ac:dyDescent="0.5">
      <c r="A31" s="100">
        <v>3.7</v>
      </c>
      <c r="B31" s="34" t="s">
        <v>53</v>
      </c>
      <c r="C31" s="36">
        <v>56</v>
      </c>
      <c r="D31" s="33" t="s">
        <v>52</v>
      </c>
      <c r="E31" s="35">
        <v>200</v>
      </c>
      <c r="F31" s="28">
        <f t="shared" si="0"/>
        <v>11200</v>
      </c>
      <c r="G31" s="35">
        <v>100</v>
      </c>
      <c r="H31" s="29">
        <f t="shared" si="1"/>
        <v>5600</v>
      </c>
      <c r="I31" s="28">
        <f t="shared" si="2"/>
        <v>16800</v>
      </c>
      <c r="J31" s="57"/>
    </row>
    <row r="32" spans="1:10" s="84" customFormat="1" x14ac:dyDescent="0.5">
      <c r="A32" s="102">
        <v>3.8</v>
      </c>
      <c r="B32" s="55" t="s">
        <v>54</v>
      </c>
      <c r="C32" s="54">
        <v>77</v>
      </c>
      <c r="D32" s="50" t="s">
        <v>52</v>
      </c>
      <c r="E32" s="53">
        <v>150</v>
      </c>
      <c r="F32" s="28">
        <f t="shared" si="0"/>
        <v>11550</v>
      </c>
      <c r="G32" s="53">
        <v>60</v>
      </c>
      <c r="H32" s="29">
        <f t="shared" si="1"/>
        <v>4620</v>
      </c>
      <c r="I32" s="28">
        <f t="shared" si="2"/>
        <v>16170</v>
      </c>
      <c r="J32" s="104"/>
    </row>
    <row r="33" spans="1:10" x14ac:dyDescent="0.5">
      <c r="A33" s="101">
        <v>3.9</v>
      </c>
      <c r="B33" s="78" t="s">
        <v>55</v>
      </c>
      <c r="C33" s="79">
        <v>76</v>
      </c>
      <c r="D33" s="77" t="s">
        <v>52</v>
      </c>
      <c r="E33" s="37">
        <v>150</v>
      </c>
      <c r="F33" s="28">
        <f t="shared" si="0"/>
        <v>11400</v>
      </c>
      <c r="G33" s="37">
        <v>60</v>
      </c>
      <c r="H33" s="29">
        <f t="shared" si="1"/>
        <v>4560</v>
      </c>
      <c r="I33" s="28">
        <f t="shared" si="2"/>
        <v>15960</v>
      </c>
      <c r="J33" s="77"/>
    </row>
    <row r="34" spans="1:10" x14ac:dyDescent="0.5">
      <c r="A34" s="41">
        <v>3.1</v>
      </c>
      <c r="B34" s="30" t="s">
        <v>56</v>
      </c>
      <c r="C34" s="27">
        <v>126</v>
      </c>
      <c r="D34" s="25" t="s">
        <v>31</v>
      </c>
      <c r="E34" s="28">
        <v>250</v>
      </c>
      <c r="F34" s="28">
        <f t="shared" si="0"/>
        <v>31500</v>
      </c>
      <c r="G34" s="28">
        <v>60</v>
      </c>
      <c r="H34" s="29">
        <f t="shared" si="1"/>
        <v>7560</v>
      </c>
      <c r="I34" s="28">
        <f t="shared" si="2"/>
        <v>39060</v>
      </c>
      <c r="J34" s="25"/>
    </row>
    <row r="35" spans="1:10" x14ac:dyDescent="0.5">
      <c r="A35" s="102">
        <v>3.11</v>
      </c>
      <c r="B35" s="51" t="s">
        <v>57</v>
      </c>
      <c r="C35" s="52">
        <v>420</v>
      </c>
      <c r="D35" s="50" t="s">
        <v>9</v>
      </c>
      <c r="E35" s="53">
        <v>20</v>
      </c>
      <c r="F35" s="28">
        <f t="shared" si="0"/>
        <v>8400</v>
      </c>
      <c r="G35" s="53">
        <v>30</v>
      </c>
      <c r="H35" s="29">
        <f t="shared" si="1"/>
        <v>12600</v>
      </c>
      <c r="I35" s="28">
        <f t="shared" si="2"/>
        <v>21000</v>
      </c>
      <c r="J35" s="50"/>
    </row>
    <row r="36" spans="1:10" x14ac:dyDescent="0.5">
      <c r="A36" s="103">
        <v>3.12</v>
      </c>
      <c r="B36" s="88" t="s">
        <v>58</v>
      </c>
      <c r="C36" s="89">
        <v>1</v>
      </c>
      <c r="D36" s="87" t="s">
        <v>36</v>
      </c>
      <c r="E36" s="90">
        <v>10000</v>
      </c>
      <c r="F36" s="28">
        <f t="shared" si="0"/>
        <v>10000</v>
      </c>
      <c r="G36" s="90">
        <v>2000</v>
      </c>
      <c r="H36" s="29">
        <f t="shared" si="1"/>
        <v>2000</v>
      </c>
      <c r="I36" s="28">
        <f t="shared" si="2"/>
        <v>12000</v>
      </c>
      <c r="J36" s="91"/>
    </row>
    <row r="37" spans="1:10" s="3" customFormat="1" x14ac:dyDescent="0.5">
      <c r="A37" s="69"/>
      <c r="B37" s="61" t="s">
        <v>77</v>
      </c>
      <c r="C37" s="69"/>
      <c r="D37" s="71"/>
      <c r="E37" s="71"/>
      <c r="F37" s="71"/>
      <c r="G37" s="71"/>
      <c r="H37" s="71"/>
      <c r="I37" s="71">
        <f>SUM(I24:I36)</f>
        <v>325170</v>
      </c>
      <c r="J37" s="69"/>
    </row>
    <row r="38" spans="1:10" s="3" customFormat="1" ht="19.5" customHeight="1" x14ac:dyDescent="0.5">
      <c r="A38" s="58">
        <v>4</v>
      </c>
      <c r="B38" s="92" t="s">
        <v>59</v>
      </c>
      <c r="C38" s="93"/>
      <c r="D38" s="60"/>
      <c r="E38" s="60"/>
      <c r="F38" s="28">
        <f t="shared" si="0"/>
        <v>0</v>
      </c>
      <c r="G38" s="60"/>
      <c r="H38" s="29">
        <f t="shared" si="1"/>
        <v>0</v>
      </c>
      <c r="I38" s="28">
        <f t="shared" si="2"/>
        <v>0</v>
      </c>
      <c r="J38" s="58"/>
    </row>
    <row r="39" spans="1:10" x14ac:dyDescent="0.5">
      <c r="A39" s="41">
        <v>4.0999999999999996</v>
      </c>
      <c r="B39" s="30" t="s">
        <v>60</v>
      </c>
      <c r="C39" s="25">
        <v>55</v>
      </c>
      <c r="D39" s="29" t="s">
        <v>9</v>
      </c>
      <c r="E39" s="28">
        <v>1700</v>
      </c>
      <c r="F39" s="28">
        <f t="shared" si="0"/>
        <v>93500</v>
      </c>
      <c r="G39" s="28">
        <v>350</v>
      </c>
      <c r="H39" s="29">
        <f t="shared" si="1"/>
        <v>19250</v>
      </c>
      <c r="I39" s="28">
        <f t="shared" si="2"/>
        <v>112750</v>
      </c>
      <c r="J39" s="25"/>
    </row>
    <row r="40" spans="1:10" x14ac:dyDescent="0.5">
      <c r="A40" s="41">
        <v>4.2</v>
      </c>
      <c r="B40" s="30" t="s">
        <v>61</v>
      </c>
      <c r="C40" s="25">
        <v>55</v>
      </c>
      <c r="D40" s="29" t="s">
        <v>23</v>
      </c>
      <c r="E40" s="28">
        <v>650</v>
      </c>
      <c r="F40" s="28">
        <f t="shared" si="0"/>
        <v>35750</v>
      </c>
      <c r="G40" s="28">
        <v>200</v>
      </c>
      <c r="H40" s="29">
        <f t="shared" si="1"/>
        <v>11000</v>
      </c>
      <c r="I40" s="28">
        <f t="shared" si="2"/>
        <v>46750</v>
      </c>
      <c r="J40" s="25"/>
    </row>
    <row r="41" spans="1:10" x14ac:dyDescent="0.5">
      <c r="A41" s="41">
        <v>4.3</v>
      </c>
      <c r="B41" s="30" t="s">
        <v>80</v>
      </c>
      <c r="C41" s="25">
        <v>67.8</v>
      </c>
      <c r="D41" s="29" t="s">
        <v>9</v>
      </c>
      <c r="E41" s="28">
        <v>800</v>
      </c>
      <c r="F41" s="28">
        <f t="shared" si="0"/>
        <v>54240</v>
      </c>
      <c r="G41" s="28">
        <v>400</v>
      </c>
      <c r="H41" s="29">
        <f t="shared" si="1"/>
        <v>27120</v>
      </c>
      <c r="I41" s="28">
        <f t="shared" si="2"/>
        <v>81360</v>
      </c>
      <c r="J41" s="25"/>
    </row>
    <row r="42" spans="1:10" x14ac:dyDescent="0.5">
      <c r="A42" s="100">
        <v>4.4000000000000004</v>
      </c>
      <c r="B42" s="34" t="s">
        <v>62</v>
      </c>
      <c r="C42" s="33">
        <v>2</v>
      </c>
      <c r="D42" s="36" t="s">
        <v>23</v>
      </c>
      <c r="E42" s="35">
        <v>10000</v>
      </c>
      <c r="F42" s="28">
        <f t="shared" si="0"/>
        <v>20000</v>
      </c>
      <c r="G42" s="35">
        <v>3000</v>
      </c>
      <c r="H42" s="29">
        <f t="shared" si="1"/>
        <v>6000</v>
      </c>
      <c r="I42" s="28">
        <f t="shared" si="2"/>
        <v>26000</v>
      </c>
      <c r="J42" s="33"/>
    </row>
    <row r="43" spans="1:10" s="3" customFormat="1" x14ac:dyDescent="0.5">
      <c r="A43" s="69"/>
      <c r="B43" s="61" t="s">
        <v>78</v>
      </c>
      <c r="C43" s="69"/>
      <c r="D43" s="70"/>
      <c r="E43" s="71"/>
      <c r="F43" s="71"/>
      <c r="G43" s="71"/>
      <c r="H43" s="71"/>
      <c r="I43" s="71">
        <f>SUM(I38:I42)</f>
        <v>266860</v>
      </c>
      <c r="J43" s="95"/>
    </row>
    <row r="44" spans="1:10" s="3" customFormat="1" x14ac:dyDescent="0.5">
      <c r="A44" s="58">
        <v>5</v>
      </c>
      <c r="B44" s="81" t="s">
        <v>63</v>
      </c>
      <c r="C44" s="58"/>
      <c r="D44" s="82"/>
      <c r="E44" s="60"/>
      <c r="F44" s="28">
        <f t="shared" si="0"/>
        <v>0</v>
      </c>
      <c r="G44" s="60"/>
      <c r="H44" s="29">
        <f t="shared" si="1"/>
        <v>0</v>
      </c>
      <c r="I44" s="28">
        <f t="shared" si="2"/>
        <v>0</v>
      </c>
      <c r="J44" s="94"/>
    </row>
    <row r="45" spans="1:10" x14ac:dyDescent="0.5">
      <c r="A45" s="41">
        <v>5.0999999999999996</v>
      </c>
      <c r="B45" s="30" t="s">
        <v>64</v>
      </c>
      <c r="C45" s="25">
        <v>9.6</v>
      </c>
      <c r="D45" s="29" t="s">
        <v>9</v>
      </c>
      <c r="E45" s="28"/>
      <c r="F45" s="28">
        <f t="shared" si="0"/>
        <v>0</v>
      </c>
      <c r="G45" s="28"/>
      <c r="H45" s="29">
        <f t="shared" si="1"/>
        <v>0</v>
      </c>
      <c r="I45" s="28">
        <f t="shared" si="2"/>
        <v>0</v>
      </c>
      <c r="J45" s="68"/>
    </row>
    <row r="46" spans="1:10" x14ac:dyDescent="0.5">
      <c r="A46" s="41">
        <v>5.2</v>
      </c>
      <c r="B46" s="30" t="s">
        <v>65</v>
      </c>
      <c r="C46" s="25">
        <v>9.6</v>
      </c>
      <c r="D46" s="29" t="s">
        <v>9</v>
      </c>
      <c r="E46" s="28">
        <v>220</v>
      </c>
      <c r="F46" s="28">
        <f t="shared" si="0"/>
        <v>2112</v>
      </c>
      <c r="G46" s="28">
        <v>50</v>
      </c>
      <c r="H46" s="29">
        <f t="shared" si="1"/>
        <v>480</v>
      </c>
      <c r="I46" s="28">
        <f t="shared" si="2"/>
        <v>2592</v>
      </c>
      <c r="J46" s="25"/>
    </row>
    <row r="47" spans="1:10" x14ac:dyDescent="0.5">
      <c r="A47" s="100">
        <v>5.3</v>
      </c>
      <c r="B47" s="34" t="s">
        <v>66</v>
      </c>
      <c r="C47" s="33">
        <v>12</v>
      </c>
      <c r="D47" s="36" t="s">
        <v>9</v>
      </c>
      <c r="E47" s="35">
        <v>200</v>
      </c>
      <c r="F47" s="28">
        <f t="shared" si="0"/>
        <v>2400</v>
      </c>
      <c r="G47" s="35">
        <v>50</v>
      </c>
      <c r="H47" s="29">
        <f t="shared" si="1"/>
        <v>600</v>
      </c>
      <c r="I47" s="28">
        <f t="shared" si="2"/>
        <v>3000</v>
      </c>
      <c r="J47" s="33"/>
    </row>
    <row r="48" spans="1:10" s="84" customFormat="1" x14ac:dyDescent="0.5">
      <c r="A48" s="102">
        <v>5.4</v>
      </c>
      <c r="B48" s="55" t="s">
        <v>67</v>
      </c>
      <c r="C48" s="54">
        <v>2</v>
      </c>
      <c r="D48" s="50" t="s">
        <v>23</v>
      </c>
      <c r="E48" s="53">
        <v>2000</v>
      </c>
      <c r="F48" s="28">
        <f t="shared" si="0"/>
        <v>4000</v>
      </c>
      <c r="G48" s="53">
        <v>800</v>
      </c>
      <c r="H48" s="29">
        <f t="shared" si="1"/>
        <v>1600</v>
      </c>
      <c r="I48" s="28">
        <f t="shared" si="2"/>
        <v>5600</v>
      </c>
      <c r="J48" s="104"/>
    </row>
    <row r="49" spans="1:10" x14ac:dyDescent="0.5">
      <c r="A49" s="101">
        <v>5.5</v>
      </c>
      <c r="B49" s="105" t="s">
        <v>68</v>
      </c>
      <c r="C49" s="77">
        <v>1</v>
      </c>
      <c r="D49" s="38" t="s">
        <v>23</v>
      </c>
      <c r="E49" s="37">
        <v>2500</v>
      </c>
      <c r="F49" s="28">
        <f t="shared" si="0"/>
        <v>2500</v>
      </c>
      <c r="G49" s="37">
        <v>1000</v>
      </c>
      <c r="H49" s="29">
        <f t="shared" si="1"/>
        <v>1000</v>
      </c>
      <c r="I49" s="28">
        <f t="shared" si="2"/>
        <v>3500</v>
      </c>
      <c r="J49" s="77"/>
    </row>
    <row r="50" spans="1:10" x14ac:dyDescent="0.5">
      <c r="A50" s="41">
        <v>5.6</v>
      </c>
      <c r="B50" s="30" t="s">
        <v>69</v>
      </c>
      <c r="C50" s="25">
        <v>1</v>
      </c>
      <c r="D50" s="29" t="s">
        <v>36</v>
      </c>
      <c r="E50" s="28">
        <v>3000</v>
      </c>
      <c r="F50" s="28">
        <f t="shared" si="0"/>
        <v>3000</v>
      </c>
      <c r="G50" s="28">
        <v>1000</v>
      </c>
      <c r="H50" s="29">
        <f t="shared" si="1"/>
        <v>1000</v>
      </c>
      <c r="I50" s="28">
        <f t="shared" si="2"/>
        <v>4000</v>
      </c>
      <c r="J50" s="25"/>
    </row>
    <row r="51" spans="1:10" x14ac:dyDescent="0.5">
      <c r="A51" s="41">
        <v>5.7</v>
      </c>
      <c r="B51" s="30" t="s">
        <v>70</v>
      </c>
      <c r="C51" s="25">
        <v>32</v>
      </c>
      <c r="D51" s="29" t="s">
        <v>9</v>
      </c>
      <c r="E51" s="28">
        <v>30</v>
      </c>
      <c r="F51" s="28">
        <f t="shared" si="0"/>
        <v>960</v>
      </c>
      <c r="G51" s="28">
        <v>45</v>
      </c>
      <c r="H51" s="29">
        <f t="shared" si="1"/>
        <v>1440</v>
      </c>
      <c r="I51" s="28">
        <f t="shared" si="2"/>
        <v>2400</v>
      </c>
      <c r="J51" s="25"/>
    </row>
    <row r="52" spans="1:10" x14ac:dyDescent="0.5">
      <c r="A52" s="41">
        <v>5.8</v>
      </c>
      <c r="B52" s="30" t="s">
        <v>71</v>
      </c>
      <c r="C52" s="25">
        <v>2</v>
      </c>
      <c r="D52" s="29" t="s">
        <v>23</v>
      </c>
      <c r="E52" s="28">
        <v>3000</v>
      </c>
      <c r="F52" s="28">
        <f t="shared" si="0"/>
        <v>6000</v>
      </c>
      <c r="G52" s="28">
        <v>2000</v>
      </c>
      <c r="H52" s="29">
        <f t="shared" si="1"/>
        <v>4000</v>
      </c>
      <c r="I52" s="28">
        <f t="shared" si="2"/>
        <v>10000</v>
      </c>
      <c r="J52" s="25"/>
    </row>
    <row r="53" spans="1:10" x14ac:dyDescent="0.5">
      <c r="A53" s="41">
        <v>5.9</v>
      </c>
      <c r="B53" s="30" t="s">
        <v>72</v>
      </c>
      <c r="C53" s="25">
        <v>28</v>
      </c>
      <c r="D53" s="29" t="s">
        <v>9</v>
      </c>
      <c r="E53" s="28">
        <v>80</v>
      </c>
      <c r="F53" s="28">
        <f t="shared" si="0"/>
        <v>2240</v>
      </c>
      <c r="G53" s="28">
        <v>80</v>
      </c>
      <c r="H53" s="29">
        <f t="shared" si="1"/>
        <v>2240</v>
      </c>
      <c r="I53" s="28">
        <f t="shared" si="2"/>
        <v>4480</v>
      </c>
      <c r="J53" s="25"/>
    </row>
    <row r="54" spans="1:10" x14ac:dyDescent="0.5">
      <c r="A54" s="41">
        <v>5.0999999999999996</v>
      </c>
      <c r="B54" s="30" t="s">
        <v>73</v>
      </c>
      <c r="C54" s="25">
        <v>32</v>
      </c>
      <c r="D54" s="29" t="s">
        <v>9</v>
      </c>
      <c r="E54" s="28">
        <v>180</v>
      </c>
      <c r="F54" s="28">
        <f t="shared" si="0"/>
        <v>5760</v>
      </c>
      <c r="G54" s="28">
        <v>100</v>
      </c>
      <c r="H54" s="29">
        <f t="shared" si="1"/>
        <v>3200</v>
      </c>
      <c r="I54" s="28">
        <f t="shared" si="2"/>
        <v>8960</v>
      </c>
      <c r="J54" s="25"/>
    </row>
    <row r="55" spans="1:10" x14ac:dyDescent="0.5">
      <c r="A55" s="100">
        <v>5.1100000000000003</v>
      </c>
      <c r="B55" s="34" t="s">
        <v>74</v>
      </c>
      <c r="C55" s="33">
        <v>1</v>
      </c>
      <c r="D55" s="36" t="s">
        <v>36</v>
      </c>
      <c r="E55" s="35">
        <v>7545</v>
      </c>
      <c r="F55" s="28">
        <f t="shared" si="0"/>
        <v>7545</v>
      </c>
      <c r="G55" s="35">
        <v>2500</v>
      </c>
      <c r="H55" s="29">
        <f t="shared" si="1"/>
        <v>2500</v>
      </c>
      <c r="I55" s="28">
        <f t="shared" si="2"/>
        <v>10045</v>
      </c>
      <c r="J55" s="33"/>
    </row>
    <row r="56" spans="1:10" ht="21" customHeight="1" thickBot="1" x14ac:dyDescent="0.55000000000000004">
      <c r="A56" s="96"/>
      <c r="B56" s="97" t="s">
        <v>79</v>
      </c>
      <c r="C56" s="96"/>
      <c r="D56" s="98"/>
      <c r="E56" s="99"/>
      <c r="F56" s="99"/>
      <c r="G56" s="99"/>
      <c r="H56" s="99"/>
      <c r="I56" s="99">
        <f>SUM(I44:I55)</f>
        <v>54577</v>
      </c>
      <c r="J56" s="99"/>
    </row>
    <row r="57" spans="1:10" s="3" customFormat="1" ht="23.25" thickTop="1" thickBot="1" x14ac:dyDescent="0.55000000000000004">
      <c r="A57" s="72"/>
      <c r="B57" s="67" t="s">
        <v>32</v>
      </c>
      <c r="C57" s="73"/>
      <c r="D57" s="72"/>
      <c r="E57" s="74"/>
      <c r="F57" s="74"/>
      <c r="G57" s="74"/>
      <c r="H57" s="73"/>
      <c r="I57" s="74">
        <f>SUM(I56,I43,I37,I23,I16)</f>
        <v>784999.5</v>
      </c>
      <c r="J57" s="75"/>
    </row>
    <row r="58" spans="1:10" hidden="1" x14ac:dyDescent="0.5">
      <c r="A58" s="5"/>
      <c r="B58" s="11"/>
      <c r="C58" s="11"/>
      <c r="D58" s="15"/>
      <c r="E58" s="15"/>
      <c r="F58" s="15"/>
      <c r="G58" s="15"/>
      <c r="H58" s="15"/>
      <c r="I58" s="15"/>
      <c r="J58" s="5"/>
    </row>
    <row r="59" spans="1:10" hidden="1" x14ac:dyDescent="0.5">
      <c r="A59" s="6"/>
      <c r="B59" s="9"/>
      <c r="C59" s="9"/>
      <c r="D59" s="10"/>
      <c r="E59" s="10"/>
      <c r="F59" s="10"/>
      <c r="G59" s="10"/>
      <c r="H59" s="10"/>
      <c r="I59" s="10"/>
      <c r="J59" s="6"/>
    </row>
    <row r="60" spans="1:10" ht="22.5" thickTop="1" x14ac:dyDescent="0.5">
      <c r="D60" s="7"/>
      <c r="E60" s="7"/>
      <c r="F60" s="7"/>
      <c r="G60" s="7"/>
      <c r="H60" s="7"/>
      <c r="I60" s="7"/>
    </row>
    <row r="61" spans="1:10" x14ac:dyDescent="0.5">
      <c r="D61" s="7"/>
      <c r="E61" s="7"/>
      <c r="F61" s="7"/>
      <c r="G61" s="7"/>
      <c r="H61" s="7"/>
      <c r="I61" s="7"/>
    </row>
    <row r="62" spans="1:10" x14ac:dyDescent="0.5">
      <c r="D62" s="7"/>
      <c r="E62" s="7"/>
      <c r="F62" s="7"/>
      <c r="G62" s="7"/>
      <c r="H62" s="7"/>
      <c r="I62" s="7"/>
    </row>
    <row r="63" spans="1:10" x14ac:dyDescent="0.5">
      <c r="D63" s="7"/>
      <c r="E63" s="7"/>
      <c r="F63" s="7"/>
      <c r="G63" s="7"/>
      <c r="H63" s="7"/>
      <c r="I63" s="7"/>
    </row>
    <row r="64" spans="1:10" x14ac:dyDescent="0.5">
      <c r="D64" s="7"/>
      <c r="E64" s="7"/>
      <c r="F64" s="7"/>
      <c r="G64" s="7"/>
      <c r="H64" s="7"/>
      <c r="I64" s="7"/>
    </row>
    <row r="65" spans="4:9" x14ac:dyDescent="0.5">
      <c r="D65" s="7"/>
      <c r="E65" s="7"/>
      <c r="F65" s="7"/>
      <c r="G65" s="7"/>
      <c r="H65" s="7"/>
      <c r="I65" s="7"/>
    </row>
    <row r="66" spans="4:9" x14ac:dyDescent="0.5">
      <c r="D66" s="7"/>
      <c r="E66" s="7"/>
      <c r="F66" s="7"/>
      <c r="G66" s="7"/>
      <c r="H66" s="7"/>
      <c r="I66" s="7"/>
    </row>
    <row r="67" spans="4:9" x14ac:dyDescent="0.5">
      <c r="D67" s="7"/>
      <c r="E67" s="7"/>
      <c r="F67" s="7"/>
      <c r="G67" s="7"/>
      <c r="H67" s="7"/>
      <c r="I67" s="7"/>
    </row>
    <row r="68" spans="4:9" x14ac:dyDescent="0.5">
      <c r="D68" s="7"/>
      <c r="E68" s="7"/>
      <c r="F68" s="7"/>
      <c r="G68" s="7"/>
      <c r="H68" s="7"/>
      <c r="I68" s="7"/>
    </row>
    <row r="69" spans="4:9" x14ac:dyDescent="0.5">
      <c r="D69" s="7"/>
      <c r="E69" s="7"/>
      <c r="F69" s="7"/>
      <c r="G69" s="7"/>
      <c r="H69" s="7"/>
      <c r="I69" s="7"/>
    </row>
    <row r="70" spans="4:9" x14ac:dyDescent="0.5">
      <c r="D70" s="7"/>
      <c r="E70" s="7"/>
      <c r="F70" s="7"/>
      <c r="G70" s="7"/>
      <c r="H70" s="7"/>
      <c r="I70" s="7"/>
    </row>
    <row r="71" spans="4:9" x14ac:dyDescent="0.5">
      <c r="D71" s="7"/>
      <c r="E71" s="7"/>
      <c r="F71" s="7"/>
      <c r="G71" s="7"/>
      <c r="H71" s="7"/>
      <c r="I71" s="7"/>
    </row>
    <row r="72" spans="4:9" x14ac:dyDescent="0.5">
      <c r="D72" s="7"/>
      <c r="E72" s="7"/>
      <c r="F72" s="7"/>
      <c r="G72" s="7"/>
      <c r="H72" s="7"/>
      <c r="I72" s="7"/>
    </row>
    <row r="73" spans="4:9" x14ac:dyDescent="0.5">
      <c r="D73" s="7"/>
      <c r="E73" s="7"/>
      <c r="F73" s="7"/>
      <c r="G73" s="7"/>
      <c r="H73" s="7"/>
      <c r="I73" s="7"/>
    </row>
    <row r="74" spans="4:9" x14ac:dyDescent="0.5">
      <c r="D74" s="7"/>
      <c r="E74" s="7"/>
      <c r="F74" s="7"/>
      <c r="G74" s="7"/>
      <c r="H74" s="7"/>
      <c r="I74" s="7"/>
    </row>
    <row r="75" spans="4:9" x14ac:dyDescent="0.5">
      <c r="D75" s="7"/>
      <c r="E75" s="7"/>
      <c r="F75" s="7"/>
      <c r="G75" s="7"/>
      <c r="H75" s="7"/>
      <c r="I75" s="7"/>
    </row>
    <row r="76" spans="4:9" x14ac:dyDescent="0.5">
      <c r="D76" s="7"/>
      <c r="E76" s="7"/>
      <c r="F76" s="7"/>
      <c r="G76" s="7"/>
      <c r="H76" s="7"/>
      <c r="I76" s="7"/>
    </row>
    <row r="77" spans="4:9" x14ac:dyDescent="0.5">
      <c r="D77" s="7"/>
      <c r="E77" s="7"/>
      <c r="F77" s="7"/>
      <c r="G77" s="7"/>
      <c r="H77" s="7"/>
      <c r="I77" s="7"/>
    </row>
    <row r="78" spans="4:9" x14ac:dyDescent="0.5">
      <c r="D78" s="7"/>
      <c r="E78" s="7"/>
      <c r="F78" s="7"/>
      <c r="G78" s="7"/>
      <c r="H78" s="7"/>
      <c r="I78" s="7"/>
    </row>
    <row r="79" spans="4:9" x14ac:dyDescent="0.5">
      <c r="D79" s="7"/>
      <c r="E79" s="7"/>
      <c r="F79" s="7"/>
      <c r="G79" s="7"/>
      <c r="H79" s="7"/>
      <c r="I79" s="7"/>
    </row>
    <row r="80" spans="4:9" x14ac:dyDescent="0.5">
      <c r="D80" s="7"/>
      <c r="E80" s="7"/>
      <c r="F80" s="7"/>
      <c r="G80" s="7"/>
      <c r="H80" s="7"/>
      <c r="I80" s="7"/>
    </row>
    <row r="81" spans="4:9" x14ac:dyDescent="0.5">
      <c r="D81" s="7"/>
      <c r="E81" s="7"/>
      <c r="F81" s="7"/>
      <c r="G81" s="7"/>
      <c r="H81" s="7"/>
      <c r="I81" s="7"/>
    </row>
    <row r="82" spans="4:9" x14ac:dyDescent="0.5">
      <c r="D82" s="7"/>
      <c r="E82" s="7"/>
      <c r="F82" s="7"/>
      <c r="G82" s="7"/>
      <c r="H82" s="7"/>
      <c r="I82" s="7"/>
    </row>
    <row r="83" spans="4:9" x14ac:dyDescent="0.5">
      <c r="D83" s="7"/>
      <c r="E83" s="7"/>
      <c r="F83" s="7"/>
      <c r="G83" s="7"/>
      <c r="H83" s="7"/>
      <c r="I83" s="7"/>
    </row>
    <row r="84" spans="4:9" x14ac:dyDescent="0.5">
      <c r="D84" s="7"/>
      <c r="E84" s="7"/>
      <c r="F84" s="7"/>
      <c r="G84" s="7"/>
      <c r="H84" s="7"/>
      <c r="I84" s="7"/>
    </row>
    <row r="85" spans="4:9" x14ac:dyDescent="0.5">
      <c r="D85" s="7"/>
      <c r="E85" s="7"/>
      <c r="F85" s="7"/>
      <c r="G85" s="7"/>
      <c r="H85" s="7"/>
      <c r="I85" s="7"/>
    </row>
    <row r="86" spans="4:9" x14ac:dyDescent="0.5">
      <c r="D86" s="7"/>
      <c r="E86" s="7"/>
      <c r="F86" s="7"/>
      <c r="G86" s="7"/>
      <c r="H86" s="7"/>
      <c r="I86" s="7"/>
    </row>
    <row r="87" spans="4:9" x14ac:dyDescent="0.5">
      <c r="D87" s="7"/>
      <c r="E87" s="7"/>
      <c r="F87" s="7"/>
      <c r="G87" s="7"/>
      <c r="H87" s="7"/>
      <c r="I87" s="7"/>
    </row>
    <row r="88" spans="4:9" x14ac:dyDescent="0.5">
      <c r="D88" s="7"/>
      <c r="E88" s="7"/>
      <c r="F88" s="7"/>
      <c r="G88" s="7"/>
      <c r="H88" s="7"/>
      <c r="I88" s="7"/>
    </row>
    <row r="89" spans="4:9" x14ac:dyDescent="0.5">
      <c r="D89" s="7"/>
      <c r="E89" s="7"/>
      <c r="F89" s="7"/>
      <c r="G89" s="7"/>
      <c r="H89" s="7"/>
      <c r="I89" s="7"/>
    </row>
    <row r="90" spans="4:9" x14ac:dyDescent="0.5">
      <c r="D90" s="7"/>
      <c r="E90" s="7"/>
      <c r="F90" s="7"/>
      <c r="G90" s="7"/>
      <c r="H90" s="7"/>
      <c r="I90" s="7"/>
    </row>
    <row r="91" spans="4:9" x14ac:dyDescent="0.5">
      <c r="D91" s="7"/>
      <c r="E91" s="7"/>
      <c r="F91" s="7"/>
      <c r="G91" s="7"/>
      <c r="H91" s="7"/>
      <c r="I91" s="7"/>
    </row>
    <row r="92" spans="4:9" x14ac:dyDescent="0.5">
      <c r="D92" s="7"/>
      <c r="E92" s="7"/>
      <c r="F92" s="7"/>
      <c r="G92" s="7"/>
      <c r="H92" s="7"/>
      <c r="I92" s="7"/>
    </row>
    <row r="93" spans="4:9" x14ac:dyDescent="0.5">
      <c r="D93" s="7"/>
      <c r="E93" s="7"/>
      <c r="F93" s="7"/>
      <c r="G93" s="7"/>
      <c r="H93" s="7"/>
      <c r="I93" s="7"/>
    </row>
    <row r="94" spans="4:9" x14ac:dyDescent="0.5">
      <c r="D94" s="7"/>
      <c r="E94" s="7"/>
      <c r="F94" s="7"/>
      <c r="G94" s="7"/>
      <c r="H94" s="7"/>
      <c r="I94" s="7"/>
    </row>
    <row r="95" spans="4:9" x14ac:dyDescent="0.5">
      <c r="D95" s="7"/>
      <c r="E95" s="7"/>
      <c r="F95" s="7"/>
      <c r="G95" s="7"/>
      <c r="H95" s="7"/>
      <c r="I95" s="7"/>
    </row>
    <row r="96" spans="4:9" x14ac:dyDescent="0.5">
      <c r="D96" s="7"/>
      <c r="E96" s="7"/>
      <c r="F96" s="7"/>
      <c r="G96" s="7"/>
      <c r="H96" s="7"/>
      <c r="I96" s="7"/>
    </row>
    <row r="97" spans="4:9" x14ac:dyDescent="0.5">
      <c r="D97" s="7"/>
      <c r="E97" s="7"/>
      <c r="F97" s="7"/>
      <c r="G97" s="7"/>
      <c r="H97" s="7"/>
      <c r="I97" s="7"/>
    </row>
    <row r="98" spans="4:9" x14ac:dyDescent="0.5">
      <c r="D98" s="7"/>
      <c r="E98" s="7"/>
      <c r="F98" s="7"/>
      <c r="G98" s="7"/>
      <c r="H98" s="7"/>
      <c r="I98" s="7"/>
    </row>
    <row r="99" spans="4:9" x14ac:dyDescent="0.5">
      <c r="D99" s="7"/>
      <c r="E99" s="7"/>
      <c r="F99" s="7"/>
      <c r="G99" s="7"/>
      <c r="H99" s="7"/>
      <c r="I99" s="7"/>
    </row>
    <row r="100" spans="4:9" x14ac:dyDescent="0.5">
      <c r="D100" s="7"/>
      <c r="E100" s="7"/>
      <c r="F100" s="7"/>
      <c r="G100" s="7"/>
      <c r="H100" s="7"/>
      <c r="I100" s="7"/>
    </row>
    <row r="101" spans="4:9" x14ac:dyDescent="0.5">
      <c r="D101" s="7"/>
      <c r="E101" s="7"/>
      <c r="F101" s="7"/>
      <c r="G101" s="7"/>
      <c r="H101" s="7"/>
      <c r="I101" s="7"/>
    </row>
    <row r="102" spans="4:9" x14ac:dyDescent="0.5">
      <c r="D102" s="7"/>
      <c r="E102" s="7"/>
      <c r="F102" s="7"/>
      <c r="G102" s="7"/>
      <c r="H102" s="7"/>
      <c r="I102" s="7"/>
    </row>
    <row r="103" spans="4:9" x14ac:dyDescent="0.5">
      <c r="D103" s="7"/>
      <c r="E103" s="7"/>
      <c r="F103" s="7"/>
      <c r="G103" s="7"/>
      <c r="H103" s="7"/>
      <c r="I103" s="7"/>
    </row>
    <row r="104" spans="4:9" x14ac:dyDescent="0.5">
      <c r="D104" s="7"/>
      <c r="E104" s="7"/>
      <c r="F104" s="7"/>
      <c r="G104" s="7"/>
      <c r="H104" s="7"/>
      <c r="I104" s="7"/>
    </row>
    <row r="105" spans="4:9" x14ac:dyDescent="0.5">
      <c r="D105" s="7"/>
      <c r="E105" s="7"/>
      <c r="F105" s="7"/>
      <c r="G105" s="7"/>
      <c r="H105" s="7"/>
      <c r="I105" s="7"/>
    </row>
    <row r="106" spans="4:9" x14ac:dyDescent="0.5">
      <c r="D106" s="7"/>
      <c r="E106" s="7"/>
      <c r="F106" s="7"/>
      <c r="G106" s="7"/>
      <c r="H106" s="7"/>
      <c r="I106" s="7"/>
    </row>
    <row r="107" spans="4:9" x14ac:dyDescent="0.5">
      <c r="D107" s="7"/>
      <c r="E107" s="7"/>
      <c r="F107" s="7"/>
      <c r="G107" s="7"/>
      <c r="H107" s="7"/>
      <c r="I107" s="7"/>
    </row>
    <row r="108" spans="4:9" x14ac:dyDescent="0.5">
      <c r="D108" s="7"/>
      <c r="E108" s="7"/>
      <c r="F108" s="7"/>
      <c r="G108" s="7"/>
      <c r="H108" s="7"/>
      <c r="I108" s="7"/>
    </row>
    <row r="109" spans="4:9" x14ac:dyDescent="0.5">
      <c r="D109" s="7"/>
      <c r="E109" s="7"/>
      <c r="F109" s="7"/>
      <c r="G109" s="7"/>
      <c r="H109" s="7"/>
      <c r="I109" s="7"/>
    </row>
    <row r="110" spans="4:9" x14ac:dyDescent="0.5">
      <c r="D110" s="7"/>
      <c r="E110" s="7"/>
      <c r="F110" s="7"/>
      <c r="G110" s="7"/>
      <c r="H110" s="7"/>
      <c r="I110" s="7"/>
    </row>
    <row r="111" spans="4:9" x14ac:dyDescent="0.5">
      <c r="D111" s="7"/>
      <c r="E111" s="7"/>
      <c r="F111" s="7"/>
      <c r="G111" s="7"/>
      <c r="H111" s="7"/>
      <c r="I111" s="7"/>
    </row>
    <row r="112" spans="4:9" x14ac:dyDescent="0.5">
      <c r="D112" s="7"/>
      <c r="E112" s="7"/>
      <c r="F112" s="7"/>
      <c r="G112" s="7"/>
      <c r="H112" s="7"/>
      <c r="I112" s="7"/>
    </row>
    <row r="113" spans="4:9" x14ac:dyDescent="0.5">
      <c r="D113" s="7"/>
      <c r="E113" s="7"/>
      <c r="F113" s="7"/>
      <c r="G113" s="7"/>
      <c r="H113" s="7"/>
      <c r="I113" s="7"/>
    </row>
    <row r="114" spans="4:9" x14ac:dyDescent="0.5">
      <c r="D114" s="7"/>
      <c r="E114" s="7"/>
      <c r="F114" s="7"/>
      <c r="G114" s="7"/>
      <c r="H114" s="7"/>
      <c r="I114" s="7"/>
    </row>
    <row r="115" spans="4:9" x14ac:dyDescent="0.5">
      <c r="D115" s="7"/>
      <c r="E115" s="7"/>
      <c r="F115" s="7"/>
      <c r="G115" s="7"/>
      <c r="H115" s="7"/>
      <c r="I115" s="7"/>
    </row>
    <row r="116" spans="4:9" x14ac:dyDescent="0.5">
      <c r="D116" s="7"/>
      <c r="E116" s="7"/>
      <c r="F116" s="7"/>
      <c r="G116" s="7"/>
      <c r="H116" s="7"/>
      <c r="I116" s="7"/>
    </row>
    <row r="117" spans="4:9" x14ac:dyDescent="0.5">
      <c r="D117" s="7"/>
      <c r="E117" s="7"/>
      <c r="F117" s="7"/>
      <c r="G117" s="7"/>
      <c r="H117" s="7"/>
      <c r="I117" s="7"/>
    </row>
    <row r="118" spans="4:9" x14ac:dyDescent="0.5">
      <c r="D118" s="7"/>
      <c r="E118" s="7"/>
      <c r="F118" s="7"/>
      <c r="G118" s="7"/>
      <c r="H118" s="7"/>
      <c r="I118" s="7"/>
    </row>
    <row r="119" spans="4:9" x14ac:dyDescent="0.5">
      <c r="D119" s="7"/>
      <c r="E119" s="7"/>
      <c r="F119" s="7"/>
      <c r="G119" s="7"/>
      <c r="H119" s="7"/>
      <c r="I119" s="7"/>
    </row>
    <row r="120" spans="4:9" x14ac:dyDescent="0.5">
      <c r="D120" s="7"/>
      <c r="E120" s="7"/>
      <c r="F120" s="7"/>
      <c r="G120" s="7"/>
      <c r="H120" s="7"/>
      <c r="I120" s="7"/>
    </row>
    <row r="121" spans="4:9" x14ac:dyDescent="0.5">
      <c r="D121" s="7"/>
      <c r="E121" s="7"/>
      <c r="F121" s="7"/>
      <c r="G121" s="7"/>
      <c r="H121" s="7"/>
      <c r="I121" s="7"/>
    </row>
    <row r="122" spans="4:9" x14ac:dyDescent="0.5">
      <c r="D122" s="7"/>
      <c r="E122" s="7"/>
      <c r="F122" s="7"/>
      <c r="G122" s="7"/>
      <c r="H122" s="7"/>
      <c r="I122" s="7"/>
    </row>
    <row r="123" spans="4:9" x14ac:dyDescent="0.5">
      <c r="D123" s="7"/>
      <c r="E123" s="7"/>
      <c r="F123" s="7"/>
      <c r="G123" s="7"/>
      <c r="H123" s="7"/>
      <c r="I123" s="7"/>
    </row>
    <row r="124" spans="4:9" x14ac:dyDescent="0.5">
      <c r="D124" s="7"/>
      <c r="E124" s="7"/>
      <c r="F124" s="7"/>
      <c r="G124" s="7"/>
      <c r="H124" s="7"/>
      <c r="I124" s="7"/>
    </row>
    <row r="125" spans="4:9" x14ac:dyDescent="0.5">
      <c r="D125" s="7"/>
      <c r="E125" s="7"/>
      <c r="F125" s="7"/>
      <c r="G125" s="7"/>
      <c r="H125" s="7"/>
      <c r="I125" s="7"/>
    </row>
    <row r="126" spans="4:9" x14ac:dyDescent="0.5">
      <c r="D126" s="7"/>
      <c r="E126" s="7"/>
      <c r="F126" s="7"/>
      <c r="G126" s="7"/>
      <c r="H126" s="7"/>
      <c r="I126" s="7"/>
    </row>
    <row r="127" spans="4:9" x14ac:dyDescent="0.5">
      <c r="D127" s="7"/>
      <c r="E127" s="7"/>
      <c r="F127" s="7"/>
      <c r="G127" s="7"/>
      <c r="H127" s="7"/>
      <c r="I127" s="7"/>
    </row>
    <row r="128" spans="4:9" x14ac:dyDescent="0.5">
      <c r="D128" s="7"/>
      <c r="E128" s="7"/>
      <c r="F128" s="7"/>
      <c r="G128" s="7"/>
      <c r="H128" s="7"/>
      <c r="I128" s="7"/>
    </row>
    <row r="129" spans="4:9" x14ac:dyDescent="0.5">
      <c r="D129" s="7"/>
      <c r="E129" s="7"/>
      <c r="F129" s="7"/>
      <c r="G129" s="7"/>
      <c r="H129" s="7"/>
      <c r="I129" s="7"/>
    </row>
    <row r="130" spans="4:9" x14ac:dyDescent="0.5">
      <c r="D130" s="7"/>
      <c r="E130" s="7"/>
      <c r="F130" s="7"/>
      <c r="G130" s="7"/>
      <c r="H130" s="7"/>
      <c r="I130" s="7"/>
    </row>
    <row r="131" spans="4:9" x14ac:dyDescent="0.5">
      <c r="D131" s="7"/>
      <c r="E131" s="7"/>
      <c r="F131" s="7"/>
      <c r="G131" s="7"/>
      <c r="H131" s="7"/>
      <c r="I131" s="7"/>
    </row>
    <row r="132" spans="4:9" x14ac:dyDescent="0.5">
      <c r="D132" s="7"/>
      <c r="E132" s="7"/>
      <c r="F132" s="7"/>
      <c r="G132" s="7"/>
      <c r="H132" s="7"/>
      <c r="I132" s="7"/>
    </row>
    <row r="133" spans="4:9" x14ac:dyDescent="0.5">
      <c r="D133" s="7"/>
      <c r="E133" s="7"/>
      <c r="F133" s="7"/>
      <c r="G133" s="7"/>
      <c r="H133" s="7"/>
      <c r="I133" s="7"/>
    </row>
    <row r="134" spans="4:9" x14ac:dyDescent="0.5">
      <c r="D134" s="7"/>
      <c r="E134" s="7"/>
      <c r="F134" s="7"/>
      <c r="G134" s="7"/>
      <c r="H134" s="7"/>
      <c r="I134" s="7"/>
    </row>
    <row r="135" spans="4:9" x14ac:dyDescent="0.5">
      <c r="D135" s="7"/>
      <c r="E135" s="7"/>
      <c r="F135" s="7"/>
      <c r="G135" s="7"/>
      <c r="H135" s="7"/>
      <c r="I135" s="7"/>
    </row>
    <row r="136" spans="4:9" x14ac:dyDescent="0.5">
      <c r="D136" s="7"/>
      <c r="E136" s="7"/>
      <c r="F136" s="7"/>
      <c r="G136" s="7"/>
      <c r="H136" s="7"/>
      <c r="I136" s="7"/>
    </row>
    <row r="137" spans="4:9" x14ac:dyDescent="0.5">
      <c r="D137" s="7"/>
      <c r="E137" s="7"/>
      <c r="F137" s="7"/>
      <c r="G137" s="7"/>
      <c r="H137" s="7"/>
      <c r="I137" s="7"/>
    </row>
    <row r="138" spans="4:9" x14ac:dyDescent="0.5">
      <c r="D138" s="7"/>
      <c r="E138" s="7"/>
      <c r="F138" s="7"/>
      <c r="G138" s="7"/>
      <c r="H138" s="7"/>
      <c r="I138" s="7"/>
    </row>
    <row r="139" spans="4:9" x14ac:dyDescent="0.5">
      <c r="D139" s="7"/>
      <c r="E139" s="7"/>
      <c r="F139" s="7"/>
      <c r="G139" s="7"/>
      <c r="H139" s="7"/>
      <c r="I139" s="7"/>
    </row>
    <row r="140" spans="4:9" x14ac:dyDescent="0.5">
      <c r="D140" s="7"/>
      <c r="E140" s="7"/>
      <c r="F140" s="7"/>
      <c r="G140" s="7"/>
      <c r="H140" s="7"/>
      <c r="I140" s="7"/>
    </row>
    <row r="141" spans="4:9" x14ac:dyDescent="0.5">
      <c r="D141" s="7"/>
      <c r="E141" s="7"/>
      <c r="F141" s="7"/>
      <c r="G141" s="7"/>
      <c r="H141" s="7"/>
      <c r="I141" s="7"/>
    </row>
    <row r="142" spans="4:9" x14ac:dyDescent="0.5">
      <c r="D142" s="7"/>
      <c r="E142" s="7"/>
      <c r="F142" s="7"/>
      <c r="G142" s="7"/>
      <c r="H142" s="7"/>
      <c r="I142" s="7"/>
    </row>
    <row r="143" spans="4:9" x14ac:dyDescent="0.5">
      <c r="D143" s="7"/>
      <c r="E143" s="7"/>
      <c r="F143" s="7"/>
      <c r="G143" s="7"/>
      <c r="H143" s="7"/>
      <c r="I143" s="7"/>
    </row>
    <row r="144" spans="4:9" x14ac:dyDescent="0.5">
      <c r="D144" s="7"/>
      <c r="E144" s="7"/>
      <c r="F144" s="7"/>
      <c r="G144" s="7"/>
      <c r="H144" s="7"/>
      <c r="I144" s="7"/>
    </row>
    <row r="145" spans="4:9" x14ac:dyDescent="0.5">
      <c r="D145" s="7"/>
      <c r="E145" s="7"/>
      <c r="F145" s="7"/>
      <c r="G145" s="7"/>
      <c r="H145" s="7"/>
      <c r="I145" s="7"/>
    </row>
    <row r="146" spans="4:9" x14ac:dyDescent="0.5">
      <c r="D146" s="7"/>
      <c r="E146" s="7"/>
      <c r="F146" s="7"/>
      <c r="G146" s="7"/>
      <c r="H146" s="7"/>
      <c r="I146" s="7"/>
    </row>
    <row r="147" spans="4:9" x14ac:dyDescent="0.5">
      <c r="D147" s="7"/>
      <c r="E147" s="7"/>
      <c r="F147" s="7"/>
      <c r="G147" s="7"/>
      <c r="H147" s="7"/>
      <c r="I147" s="7"/>
    </row>
    <row r="148" spans="4:9" x14ac:dyDescent="0.5">
      <c r="D148" s="7"/>
      <c r="E148" s="7"/>
      <c r="F148" s="7"/>
      <c r="G148" s="7"/>
      <c r="H148" s="7"/>
      <c r="I148" s="7"/>
    </row>
    <row r="149" spans="4:9" x14ac:dyDescent="0.5">
      <c r="D149" s="7"/>
      <c r="E149" s="7"/>
      <c r="F149" s="7"/>
      <c r="G149" s="7"/>
      <c r="H149" s="7"/>
      <c r="I149" s="7"/>
    </row>
    <row r="150" spans="4:9" x14ac:dyDescent="0.5">
      <c r="D150" s="7"/>
      <c r="E150" s="7"/>
      <c r="F150" s="7"/>
      <c r="G150" s="7"/>
      <c r="H150" s="7"/>
      <c r="I150" s="7"/>
    </row>
    <row r="151" spans="4:9" x14ac:dyDescent="0.5">
      <c r="D151" s="7"/>
      <c r="E151" s="7"/>
      <c r="F151" s="7"/>
      <c r="G151" s="7"/>
      <c r="H151" s="7"/>
      <c r="I151" s="7"/>
    </row>
    <row r="152" spans="4:9" x14ac:dyDescent="0.5">
      <c r="D152" s="7"/>
      <c r="E152" s="7"/>
      <c r="F152" s="7"/>
      <c r="G152" s="7"/>
      <c r="H152" s="7"/>
      <c r="I152" s="7"/>
    </row>
    <row r="153" spans="4:9" x14ac:dyDescent="0.5">
      <c r="D153" s="7"/>
      <c r="E153" s="7"/>
      <c r="F153" s="7"/>
      <c r="G153" s="7"/>
      <c r="H153" s="7"/>
      <c r="I153" s="7"/>
    </row>
    <row r="154" spans="4:9" x14ac:dyDescent="0.5">
      <c r="D154" s="7"/>
      <c r="E154" s="7"/>
      <c r="F154" s="7"/>
      <c r="G154" s="7"/>
      <c r="H154" s="7"/>
      <c r="I154" s="7"/>
    </row>
    <row r="155" spans="4:9" x14ac:dyDescent="0.5">
      <c r="D155" s="7"/>
      <c r="E155" s="7"/>
      <c r="F155" s="7"/>
      <c r="G155" s="7"/>
      <c r="H155" s="7"/>
      <c r="I155" s="7"/>
    </row>
    <row r="156" spans="4:9" x14ac:dyDescent="0.5">
      <c r="D156" s="7"/>
      <c r="E156" s="7"/>
      <c r="F156" s="7"/>
      <c r="G156" s="7"/>
      <c r="H156" s="7"/>
      <c r="I156" s="7"/>
    </row>
    <row r="157" spans="4:9" x14ac:dyDescent="0.5">
      <c r="D157" s="7"/>
      <c r="E157" s="7"/>
      <c r="F157" s="7"/>
      <c r="G157" s="7"/>
      <c r="H157" s="7"/>
      <c r="I157" s="7"/>
    </row>
    <row r="158" spans="4:9" x14ac:dyDescent="0.5">
      <c r="D158" s="7"/>
      <c r="E158" s="7"/>
      <c r="F158" s="7"/>
      <c r="G158" s="7"/>
      <c r="H158" s="7"/>
      <c r="I158" s="7"/>
    </row>
    <row r="159" spans="4:9" x14ac:dyDescent="0.5">
      <c r="D159" s="7"/>
      <c r="E159" s="7"/>
      <c r="F159" s="7"/>
      <c r="G159" s="7"/>
      <c r="H159" s="7"/>
      <c r="I159" s="7"/>
    </row>
    <row r="160" spans="4:9" x14ac:dyDescent="0.5">
      <c r="D160" s="7"/>
      <c r="E160" s="7"/>
      <c r="F160" s="7"/>
      <c r="G160" s="7"/>
      <c r="H160" s="7"/>
      <c r="I160" s="7"/>
    </row>
    <row r="161" spans="4:9" x14ac:dyDescent="0.5">
      <c r="D161" s="7"/>
      <c r="E161" s="7"/>
      <c r="F161" s="7"/>
      <c r="G161" s="7"/>
      <c r="H161" s="7"/>
      <c r="I161" s="7"/>
    </row>
    <row r="162" spans="4:9" x14ac:dyDescent="0.5">
      <c r="D162" s="7"/>
      <c r="E162" s="7"/>
      <c r="F162" s="7"/>
      <c r="G162" s="7"/>
      <c r="H162" s="7"/>
      <c r="I162" s="7"/>
    </row>
    <row r="163" spans="4:9" x14ac:dyDescent="0.5">
      <c r="D163" s="7"/>
      <c r="E163" s="7"/>
      <c r="F163" s="7"/>
      <c r="G163" s="7"/>
      <c r="H163" s="7"/>
      <c r="I163" s="7"/>
    </row>
    <row r="164" spans="4:9" x14ac:dyDescent="0.5">
      <c r="D164" s="7"/>
      <c r="E164" s="7"/>
      <c r="F164" s="7"/>
      <c r="G164" s="7"/>
      <c r="H164" s="7"/>
      <c r="I164" s="7"/>
    </row>
    <row r="165" spans="4:9" x14ac:dyDescent="0.5">
      <c r="D165" s="7"/>
      <c r="E165" s="7"/>
      <c r="F165" s="7"/>
      <c r="G165" s="7"/>
      <c r="H165" s="7"/>
      <c r="I165" s="7"/>
    </row>
    <row r="166" spans="4:9" x14ac:dyDescent="0.5">
      <c r="D166" s="7"/>
      <c r="E166" s="7"/>
      <c r="F166" s="7"/>
      <c r="G166" s="7"/>
      <c r="H166" s="7"/>
      <c r="I166" s="7"/>
    </row>
    <row r="167" spans="4:9" x14ac:dyDescent="0.5">
      <c r="D167" s="7"/>
      <c r="E167" s="7"/>
      <c r="F167" s="7"/>
      <c r="G167" s="7"/>
      <c r="H167" s="7"/>
      <c r="I167" s="7"/>
    </row>
    <row r="168" spans="4:9" x14ac:dyDescent="0.5">
      <c r="D168" s="7"/>
      <c r="E168" s="7"/>
      <c r="F168" s="7"/>
      <c r="G168" s="7"/>
      <c r="H168" s="7"/>
      <c r="I168" s="7"/>
    </row>
    <row r="169" spans="4:9" x14ac:dyDescent="0.5">
      <c r="D169" s="7"/>
      <c r="E169" s="7"/>
      <c r="F169" s="7"/>
      <c r="G169" s="7"/>
      <c r="H169" s="7"/>
      <c r="I169" s="7"/>
    </row>
    <row r="170" spans="4:9" x14ac:dyDescent="0.5">
      <c r="D170" s="7"/>
      <c r="E170" s="7"/>
      <c r="F170" s="7"/>
      <c r="G170" s="7"/>
      <c r="H170" s="7"/>
      <c r="I170" s="7"/>
    </row>
    <row r="171" spans="4:9" x14ac:dyDescent="0.5">
      <c r="D171" s="7"/>
      <c r="E171" s="7"/>
      <c r="F171" s="7"/>
      <c r="G171" s="7"/>
      <c r="H171" s="7"/>
      <c r="I171" s="7"/>
    </row>
    <row r="172" spans="4:9" x14ac:dyDescent="0.5">
      <c r="D172" s="7"/>
      <c r="E172" s="7"/>
      <c r="F172" s="7"/>
      <c r="G172" s="7"/>
      <c r="H172" s="7"/>
      <c r="I172" s="7"/>
    </row>
    <row r="173" spans="4:9" x14ac:dyDescent="0.5">
      <c r="D173" s="7"/>
      <c r="E173" s="7"/>
      <c r="F173" s="7"/>
      <c r="G173" s="7"/>
      <c r="H173" s="7"/>
      <c r="I173" s="7"/>
    </row>
    <row r="174" spans="4:9" x14ac:dyDescent="0.5">
      <c r="D174" s="7"/>
      <c r="E174" s="7"/>
      <c r="F174" s="7"/>
      <c r="G174" s="7"/>
      <c r="H174" s="7"/>
      <c r="I174" s="7"/>
    </row>
    <row r="175" spans="4:9" x14ac:dyDescent="0.5">
      <c r="D175" s="7"/>
      <c r="E175" s="7"/>
      <c r="F175" s="7"/>
      <c r="G175" s="7"/>
      <c r="H175" s="7"/>
      <c r="I175" s="7"/>
    </row>
    <row r="176" spans="4:9" x14ac:dyDescent="0.5">
      <c r="D176" s="7"/>
      <c r="E176" s="7"/>
      <c r="F176" s="7"/>
      <c r="G176" s="7"/>
      <c r="H176" s="7"/>
      <c r="I176" s="7"/>
    </row>
    <row r="177" spans="4:9" x14ac:dyDescent="0.5">
      <c r="D177" s="7"/>
      <c r="E177" s="7"/>
      <c r="F177" s="7"/>
      <c r="G177" s="7"/>
      <c r="H177" s="7"/>
      <c r="I177" s="7"/>
    </row>
    <row r="178" spans="4:9" x14ac:dyDescent="0.5">
      <c r="D178" s="7"/>
      <c r="E178" s="7"/>
      <c r="F178" s="7"/>
      <c r="G178" s="7"/>
      <c r="H178" s="7"/>
      <c r="I178" s="7"/>
    </row>
    <row r="179" spans="4:9" x14ac:dyDescent="0.5">
      <c r="D179" s="7"/>
      <c r="E179" s="7"/>
      <c r="F179" s="7"/>
      <c r="G179" s="7"/>
      <c r="H179" s="7"/>
      <c r="I179" s="7"/>
    </row>
    <row r="180" spans="4:9" x14ac:dyDescent="0.5">
      <c r="D180" s="7"/>
      <c r="E180" s="7"/>
      <c r="F180" s="7"/>
      <c r="G180" s="7"/>
      <c r="H180" s="7"/>
      <c r="I180" s="7"/>
    </row>
    <row r="181" spans="4:9" x14ac:dyDescent="0.5">
      <c r="D181" s="7"/>
      <c r="E181" s="7"/>
      <c r="F181" s="7"/>
      <c r="G181" s="7"/>
      <c r="H181" s="7"/>
      <c r="I181" s="7"/>
    </row>
    <row r="182" spans="4:9" x14ac:dyDescent="0.5">
      <c r="D182" s="7"/>
      <c r="E182" s="7"/>
      <c r="F182" s="7"/>
      <c r="G182" s="7"/>
      <c r="H182" s="7"/>
      <c r="I182" s="7"/>
    </row>
    <row r="183" spans="4:9" x14ac:dyDescent="0.5">
      <c r="D183" s="7"/>
      <c r="E183" s="7"/>
      <c r="F183" s="7"/>
      <c r="G183" s="7"/>
      <c r="H183" s="7"/>
      <c r="I183" s="7"/>
    </row>
    <row r="184" spans="4:9" x14ac:dyDescent="0.5">
      <c r="D184" s="7"/>
      <c r="E184" s="7"/>
      <c r="F184" s="7"/>
      <c r="G184" s="7"/>
      <c r="H184" s="7"/>
      <c r="I184" s="7"/>
    </row>
    <row r="185" spans="4:9" x14ac:dyDescent="0.5">
      <c r="D185" s="7"/>
      <c r="E185" s="7"/>
      <c r="F185" s="7"/>
      <c r="G185" s="7"/>
      <c r="H185" s="7"/>
      <c r="I185" s="7"/>
    </row>
    <row r="186" spans="4:9" x14ac:dyDescent="0.5">
      <c r="D186" s="7"/>
      <c r="E186" s="7"/>
      <c r="F186" s="7"/>
      <c r="G186" s="7"/>
      <c r="H186" s="7"/>
      <c r="I186" s="7"/>
    </row>
    <row r="187" spans="4:9" x14ac:dyDescent="0.5">
      <c r="D187" s="7"/>
      <c r="E187" s="7"/>
      <c r="F187" s="7"/>
      <c r="G187" s="7"/>
      <c r="H187" s="7"/>
      <c r="I187" s="7"/>
    </row>
    <row r="188" spans="4:9" x14ac:dyDescent="0.5">
      <c r="D188" s="7"/>
      <c r="E188" s="7"/>
      <c r="F188" s="7"/>
      <c r="G188" s="7"/>
      <c r="H188" s="7"/>
      <c r="I188" s="7"/>
    </row>
    <row r="189" spans="4:9" x14ac:dyDescent="0.5">
      <c r="D189" s="7"/>
      <c r="E189" s="7"/>
      <c r="F189" s="7"/>
      <c r="G189" s="7"/>
      <c r="H189" s="7"/>
      <c r="I189" s="7"/>
    </row>
    <row r="190" spans="4:9" x14ac:dyDescent="0.5">
      <c r="D190" s="7"/>
      <c r="E190" s="7"/>
      <c r="F190" s="7"/>
      <c r="G190" s="7"/>
      <c r="H190" s="7"/>
      <c r="I190" s="7"/>
    </row>
    <row r="191" spans="4:9" x14ac:dyDescent="0.5">
      <c r="D191" s="7"/>
      <c r="E191" s="7"/>
      <c r="F191" s="7"/>
      <c r="G191" s="7"/>
      <c r="H191" s="7"/>
      <c r="I191" s="7"/>
    </row>
    <row r="192" spans="4:9" x14ac:dyDescent="0.5">
      <c r="D192" s="7"/>
      <c r="E192" s="7"/>
      <c r="F192" s="7"/>
      <c r="G192" s="7"/>
      <c r="H192" s="7"/>
      <c r="I192" s="7"/>
    </row>
    <row r="193" spans="4:9" x14ac:dyDescent="0.5">
      <c r="D193" s="7"/>
      <c r="E193" s="7"/>
      <c r="F193" s="7"/>
      <c r="G193" s="7"/>
      <c r="H193" s="7"/>
      <c r="I193" s="7"/>
    </row>
    <row r="194" spans="4:9" x14ac:dyDescent="0.5">
      <c r="D194" s="7"/>
      <c r="E194" s="7"/>
      <c r="F194" s="7"/>
      <c r="G194" s="7"/>
      <c r="H194" s="7"/>
      <c r="I194" s="7"/>
    </row>
    <row r="195" spans="4:9" x14ac:dyDescent="0.5">
      <c r="D195" s="7"/>
      <c r="E195" s="7"/>
      <c r="F195" s="7"/>
      <c r="G195" s="7"/>
      <c r="H195" s="7"/>
      <c r="I195" s="7"/>
    </row>
    <row r="196" spans="4:9" x14ac:dyDescent="0.5">
      <c r="D196" s="7"/>
      <c r="E196" s="7"/>
      <c r="F196" s="7"/>
      <c r="G196" s="7"/>
      <c r="H196" s="7"/>
      <c r="I196" s="7"/>
    </row>
    <row r="197" spans="4:9" x14ac:dyDescent="0.5">
      <c r="D197" s="7"/>
      <c r="E197" s="7"/>
      <c r="F197" s="7"/>
      <c r="G197" s="7"/>
      <c r="H197" s="7"/>
      <c r="I197" s="7"/>
    </row>
  </sheetData>
  <mergeCells count="10">
    <mergeCell ref="E10:F10"/>
    <mergeCell ref="G10:H10"/>
    <mergeCell ref="A1:J1"/>
    <mergeCell ref="A2:J2"/>
    <mergeCell ref="A3:J3"/>
    <mergeCell ref="J10:J11"/>
    <mergeCell ref="D10:D11"/>
    <mergeCell ref="C10:C11"/>
    <mergeCell ref="B10:B11"/>
    <mergeCell ref="A10:A11"/>
  </mergeCells>
  <phoneticPr fontId="0" type="noConversion"/>
  <pageMargins left="0.4" right="0.15748031496062992" top="0.82677165354330717" bottom="0.5" header="0.51181102362204722" footer="0.51181102362204722"/>
  <pageSetup paperSize="9" orientation="landscape" r:id="rId1"/>
  <headerFooter alignWithMargins="0">
    <oddHeader>&amp;R&amp;"TH SarabunPSK,ตัวหนา"แบบ  ปร.4  แผ่นที่ 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72"/>
  <sheetViews>
    <sheetView tabSelected="1" topLeftCell="A62" zoomScaleNormal="100" zoomScaleSheetLayoutView="100" workbookViewId="0">
      <selection activeCell="I30" sqref="I30"/>
    </sheetView>
  </sheetViews>
  <sheetFormatPr defaultColWidth="9.140625" defaultRowHeight="16.5" x14ac:dyDescent="0.35"/>
  <cols>
    <col min="1" max="1" width="8.5703125" style="171" customWidth="1"/>
    <col min="2" max="2" width="58.42578125" style="171" bestFit="1" customWidth="1"/>
    <col min="3" max="3" width="11" style="218" customWidth="1"/>
    <col min="4" max="4" width="9.42578125" style="171" customWidth="1"/>
    <col min="5" max="5" width="14.42578125" style="171" customWidth="1"/>
    <col min="6" max="6" width="13.140625" style="171" customWidth="1"/>
    <col min="7" max="7" width="13.42578125" style="171" customWidth="1"/>
    <col min="8" max="8" width="14.42578125" style="171" customWidth="1"/>
    <col min="9" max="9" width="19.140625" style="171" bestFit="1" customWidth="1"/>
    <col min="10" max="10" width="20.42578125" style="218" customWidth="1"/>
    <col min="11" max="11" width="0" style="171" hidden="1" customWidth="1"/>
    <col min="12" max="12" width="11.42578125" style="171" hidden="1" customWidth="1"/>
    <col min="13" max="13" width="9.85546875" style="171" hidden="1" customWidth="1"/>
    <col min="14" max="14" width="12.7109375" style="171" bestFit="1" customWidth="1"/>
    <col min="15" max="15" width="9.140625" style="171"/>
    <col min="16" max="16" width="10.5703125" style="171" bestFit="1" customWidth="1"/>
    <col min="17" max="16384" width="9.140625" style="171"/>
  </cols>
  <sheetData>
    <row r="1" spans="1:34" s="169" customFormat="1" ht="24" x14ac:dyDescent="0.55000000000000004">
      <c r="A1" s="286" t="s">
        <v>124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34" s="169" customFormat="1" ht="24" x14ac:dyDescent="0.55000000000000004">
      <c r="A2" s="287" t="s">
        <v>13</v>
      </c>
      <c r="B2" s="287"/>
      <c r="C2" s="287"/>
      <c r="D2" s="287"/>
      <c r="E2" s="287"/>
      <c r="F2" s="287"/>
      <c r="G2" s="287"/>
      <c r="H2" s="287"/>
      <c r="I2" s="287"/>
      <c r="J2" s="287"/>
    </row>
    <row r="3" spans="1:34" s="169" customFormat="1" ht="24" x14ac:dyDescent="0.55000000000000004">
      <c r="A3" s="288" t="s">
        <v>208</v>
      </c>
      <c r="B3" s="288"/>
      <c r="C3" s="289"/>
      <c r="D3" s="288"/>
      <c r="E3" s="288"/>
      <c r="F3" s="288"/>
      <c r="G3" s="288"/>
      <c r="H3" s="288"/>
      <c r="I3" s="288"/>
      <c r="J3" s="289"/>
    </row>
    <row r="4" spans="1:34" s="169" customFormat="1" ht="24" x14ac:dyDescent="0.55000000000000004">
      <c r="A4" s="288" t="s">
        <v>209</v>
      </c>
      <c r="B4" s="288"/>
      <c r="C4" s="289"/>
      <c r="D4" s="288"/>
      <c r="E4" s="288"/>
      <c r="F4" s="288"/>
      <c r="G4" s="288"/>
      <c r="H4" s="290" t="s">
        <v>113</v>
      </c>
      <c r="I4" s="288"/>
      <c r="J4" s="289"/>
    </row>
    <row r="5" spans="1:34" s="169" customFormat="1" ht="24" x14ac:dyDescent="0.55000000000000004">
      <c r="A5" s="288" t="s">
        <v>210</v>
      </c>
      <c r="B5" s="288"/>
      <c r="C5" s="289"/>
      <c r="D5" s="288"/>
      <c r="E5" s="288"/>
      <c r="F5" s="288"/>
      <c r="G5" s="288"/>
      <c r="H5" s="288"/>
      <c r="I5" s="288"/>
      <c r="J5" s="289"/>
    </row>
    <row r="6" spans="1:34" s="122" customFormat="1" ht="24" x14ac:dyDescent="0.5">
      <c r="A6" s="291" t="s">
        <v>211</v>
      </c>
      <c r="B6" s="291"/>
      <c r="C6" s="292"/>
      <c r="D6" s="291"/>
      <c r="E6" s="291"/>
      <c r="F6" s="291"/>
      <c r="G6" s="291"/>
      <c r="H6" s="293"/>
      <c r="I6" s="293"/>
      <c r="J6" s="293"/>
    </row>
    <row r="7" spans="1:34" s="169" customFormat="1" ht="24" x14ac:dyDescent="0.55000000000000004">
      <c r="A7" s="294" t="s">
        <v>213</v>
      </c>
      <c r="B7" s="289"/>
      <c r="C7" s="289"/>
      <c r="D7" s="288"/>
      <c r="E7" s="288"/>
      <c r="F7" s="288"/>
      <c r="G7" s="288"/>
      <c r="H7" s="291" t="s">
        <v>212</v>
      </c>
      <c r="I7" s="291"/>
      <c r="J7" s="292"/>
    </row>
    <row r="8" spans="1:34" s="169" customFormat="1" ht="24" x14ac:dyDescent="0.55000000000000004">
      <c r="A8" s="295" t="s">
        <v>114</v>
      </c>
      <c r="B8" s="295"/>
      <c r="C8" s="289"/>
      <c r="D8" s="288"/>
      <c r="E8" s="288"/>
      <c r="F8" s="288"/>
      <c r="G8" s="288"/>
      <c r="H8" s="288"/>
      <c r="I8" s="288"/>
      <c r="J8" s="289"/>
    </row>
    <row r="9" spans="1:34" s="172" customFormat="1" ht="24" x14ac:dyDescent="0.5">
      <c r="A9" s="296" t="s">
        <v>0</v>
      </c>
      <c r="B9" s="296" t="s">
        <v>1</v>
      </c>
      <c r="C9" s="296" t="s">
        <v>2</v>
      </c>
      <c r="D9" s="296" t="s">
        <v>3</v>
      </c>
      <c r="E9" s="296" t="s">
        <v>115</v>
      </c>
      <c r="F9" s="296"/>
      <c r="G9" s="296" t="s">
        <v>4</v>
      </c>
      <c r="H9" s="296"/>
      <c r="I9" s="296" t="s">
        <v>5</v>
      </c>
      <c r="J9" s="296" t="s">
        <v>6</v>
      </c>
    </row>
    <row r="10" spans="1:34" s="172" customFormat="1" ht="24" x14ac:dyDescent="0.5">
      <c r="A10" s="296"/>
      <c r="B10" s="296"/>
      <c r="C10" s="296"/>
      <c r="D10" s="296"/>
      <c r="E10" s="297" t="s">
        <v>7</v>
      </c>
      <c r="F10" s="297" t="s">
        <v>8</v>
      </c>
      <c r="G10" s="297" t="s">
        <v>7</v>
      </c>
      <c r="H10" s="297" t="s">
        <v>8</v>
      </c>
      <c r="I10" s="296"/>
      <c r="J10" s="296"/>
      <c r="M10" s="172">
        <v>157158.57999999999</v>
      </c>
    </row>
    <row r="11" spans="1:34" s="175" customFormat="1" ht="24" x14ac:dyDescent="0.5">
      <c r="A11" s="283"/>
      <c r="B11" s="298" t="s">
        <v>116</v>
      </c>
      <c r="C11" s="299"/>
      <c r="D11" s="300"/>
      <c r="E11" s="300"/>
      <c r="F11" s="301"/>
      <c r="G11" s="300"/>
      <c r="H11" s="300"/>
      <c r="I11" s="302"/>
      <c r="J11" s="303"/>
      <c r="K11" s="173"/>
      <c r="L11" s="172"/>
      <c r="M11" s="174">
        <f>I67-M10</f>
        <v>312503.45200000005</v>
      </c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</row>
    <row r="12" spans="1:34" s="175" customFormat="1" ht="24" x14ac:dyDescent="0.5">
      <c r="A12" s="304" t="s">
        <v>117</v>
      </c>
      <c r="B12" s="305" t="s">
        <v>126</v>
      </c>
      <c r="C12" s="306"/>
      <c r="D12" s="307"/>
      <c r="E12" s="308"/>
      <c r="F12" s="309"/>
      <c r="G12" s="309"/>
      <c r="H12" s="309"/>
      <c r="I12" s="309"/>
      <c r="J12" s="310"/>
      <c r="K12" s="173"/>
      <c r="L12" s="172"/>
      <c r="M12" s="174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</row>
    <row r="13" spans="1:34" s="175" customFormat="1" ht="24" x14ac:dyDescent="0.55000000000000004">
      <c r="A13" s="186">
        <v>1.1000000000000001</v>
      </c>
      <c r="B13" s="119" t="s">
        <v>183</v>
      </c>
      <c r="C13" s="176">
        <v>432</v>
      </c>
      <c r="D13" s="177" t="s">
        <v>9</v>
      </c>
      <c r="E13" s="178"/>
      <c r="F13" s="179"/>
      <c r="G13" s="178">
        <v>25</v>
      </c>
      <c r="H13" s="180">
        <f>C13*G13</f>
        <v>10800</v>
      </c>
      <c r="I13" s="180">
        <f>F13+H13</f>
        <v>10800</v>
      </c>
      <c r="J13" s="303" t="s">
        <v>182</v>
      </c>
      <c r="K13" s="173"/>
      <c r="L13" s="172"/>
      <c r="M13" s="174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</row>
    <row r="14" spans="1:34" s="175" customFormat="1" ht="24" x14ac:dyDescent="0.55000000000000004">
      <c r="A14" s="186">
        <v>1.2</v>
      </c>
      <c r="B14" s="119" t="s">
        <v>185</v>
      </c>
      <c r="C14" s="176">
        <v>36</v>
      </c>
      <c r="D14" s="177" t="s">
        <v>9</v>
      </c>
      <c r="E14" s="178"/>
      <c r="F14" s="179"/>
      <c r="G14" s="178">
        <v>30</v>
      </c>
      <c r="H14" s="180">
        <f>C14*G14</f>
        <v>1080</v>
      </c>
      <c r="I14" s="180">
        <f>F14+H14</f>
        <v>1080</v>
      </c>
      <c r="J14" s="303" t="s">
        <v>184</v>
      </c>
      <c r="K14" s="173"/>
      <c r="L14" s="172"/>
      <c r="M14" s="174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</row>
    <row r="15" spans="1:34" s="175" customFormat="1" ht="48" x14ac:dyDescent="0.55000000000000004">
      <c r="A15" s="311">
        <v>1.3</v>
      </c>
      <c r="B15" s="170" t="s">
        <v>188</v>
      </c>
      <c r="C15" s="181">
        <v>89</v>
      </c>
      <c r="D15" s="182" t="s">
        <v>23</v>
      </c>
      <c r="E15" s="181"/>
      <c r="F15" s="183"/>
      <c r="G15" s="312">
        <v>30</v>
      </c>
      <c r="H15" s="184">
        <f>C15*G15</f>
        <v>2670</v>
      </c>
      <c r="I15" s="184">
        <f>F15+H15</f>
        <v>2670</v>
      </c>
      <c r="J15" s="303" t="s">
        <v>186</v>
      </c>
      <c r="K15" s="173"/>
      <c r="L15" s="172"/>
      <c r="M15" s="174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</row>
    <row r="16" spans="1:34" s="175" customFormat="1" ht="31.5" customHeight="1" x14ac:dyDescent="0.5">
      <c r="A16" s="313">
        <v>1.4</v>
      </c>
      <c r="B16" s="281" t="s">
        <v>187</v>
      </c>
      <c r="C16" s="282">
        <v>8</v>
      </c>
      <c r="D16" s="283" t="s">
        <v>23</v>
      </c>
      <c r="E16" s="282"/>
      <c r="F16" s="284"/>
      <c r="G16" s="314">
        <v>25</v>
      </c>
      <c r="H16" s="285">
        <f>C16*G16</f>
        <v>200</v>
      </c>
      <c r="I16" s="285">
        <f>F16+H16</f>
        <v>200</v>
      </c>
      <c r="J16" s="303" t="s">
        <v>189</v>
      </c>
      <c r="K16" s="173"/>
      <c r="L16" s="172"/>
      <c r="M16" s="174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</row>
    <row r="17" spans="1:34" s="213" customFormat="1" ht="24" x14ac:dyDescent="0.55000000000000004">
      <c r="A17" s="311">
        <v>1.5</v>
      </c>
      <c r="B17" s="119" t="s">
        <v>204</v>
      </c>
      <c r="C17" s="185">
        <v>165</v>
      </c>
      <c r="D17" s="186" t="s">
        <v>9</v>
      </c>
      <c r="E17" s="185"/>
      <c r="F17" s="187"/>
      <c r="G17" s="315">
        <v>25</v>
      </c>
      <c r="H17" s="188">
        <f>C17*G17</f>
        <v>4125</v>
      </c>
      <c r="I17" s="188">
        <f>F17+H17</f>
        <v>4125</v>
      </c>
      <c r="J17" s="303" t="s">
        <v>184</v>
      </c>
      <c r="K17" s="210"/>
      <c r="L17" s="212"/>
      <c r="M17" s="211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</row>
    <row r="18" spans="1:34" s="175" customFormat="1" ht="24" x14ac:dyDescent="0.55000000000000004">
      <c r="A18" s="316"/>
      <c r="B18" s="120" t="s">
        <v>127</v>
      </c>
      <c r="C18" s="189"/>
      <c r="D18" s="190"/>
      <c r="E18" s="191"/>
      <c r="F18" s="191"/>
      <c r="G18" s="192"/>
      <c r="H18" s="192"/>
      <c r="I18" s="192">
        <f>SUM(I13:I17)</f>
        <v>18875</v>
      </c>
      <c r="J18" s="317"/>
      <c r="K18" s="173"/>
      <c r="L18" s="172"/>
      <c r="M18" s="174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</row>
    <row r="19" spans="1:34" s="175" customFormat="1" ht="24" x14ac:dyDescent="0.5">
      <c r="A19" s="304">
        <v>2</v>
      </c>
      <c r="B19" s="305" t="s">
        <v>125</v>
      </c>
      <c r="C19" s="318"/>
      <c r="D19" s="304"/>
      <c r="E19" s="319"/>
      <c r="F19" s="320"/>
      <c r="G19" s="320"/>
      <c r="H19" s="320"/>
      <c r="I19" s="320"/>
      <c r="J19" s="321"/>
      <c r="K19" s="173"/>
      <c r="L19" s="174"/>
      <c r="M19" s="174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</row>
    <row r="20" spans="1:34" s="175" customFormat="1" ht="24" x14ac:dyDescent="0.55000000000000004">
      <c r="A20" s="186">
        <v>2.1</v>
      </c>
      <c r="B20" s="121" t="s">
        <v>202</v>
      </c>
      <c r="C20" s="322">
        <v>614</v>
      </c>
      <c r="D20" s="177" t="s">
        <v>9</v>
      </c>
      <c r="E20" s="323">
        <v>0</v>
      </c>
      <c r="F20" s="324">
        <f>C20*E20</f>
        <v>0</v>
      </c>
      <c r="G20" s="324">
        <v>10</v>
      </c>
      <c r="H20" s="180">
        <f t="shared" ref="H20" si="0">C20*G20</f>
        <v>6140</v>
      </c>
      <c r="I20" s="193">
        <f>F20+H20</f>
        <v>6140</v>
      </c>
      <c r="J20" s="303"/>
      <c r="K20" s="173"/>
      <c r="L20" s="174"/>
      <c r="M20" s="174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</row>
    <row r="21" spans="1:34" s="197" customFormat="1" ht="24" hidden="1" x14ac:dyDescent="0.55000000000000004">
      <c r="A21" s="325">
        <v>2.2000000000000002</v>
      </c>
      <c r="B21" s="326" t="s">
        <v>190</v>
      </c>
      <c r="C21" s="327"/>
      <c r="D21" s="328" t="s">
        <v>9</v>
      </c>
      <c r="E21" s="329">
        <v>0</v>
      </c>
      <c r="F21" s="329">
        <f>C21*E21</f>
        <v>0</v>
      </c>
      <c r="G21" s="330"/>
      <c r="H21" s="331">
        <f>C21*G21</f>
        <v>0</v>
      </c>
      <c r="I21" s="332">
        <f>F21+H21</f>
        <v>0</v>
      </c>
      <c r="J21" s="333" t="s">
        <v>142</v>
      </c>
      <c r="K21" s="194"/>
      <c r="L21" s="195"/>
      <c r="M21" s="195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</row>
    <row r="22" spans="1:34" s="175" customFormat="1" ht="24" hidden="1" x14ac:dyDescent="0.55000000000000004">
      <c r="A22" s="325"/>
      <c r="B22" s="326" t="s">
        <v>139</v>
      </c>
      <c r="C22" s="327"/>
      <c r="D22" s="328"/>
      <c r="E22" s="329"/>
      <c r="F22" s="329"/>
      <c r="G22" s="330"/>
      <c r="H22" s="331"/>
      <c r="I22" s="332"/>
      <c r="J22" s="333"/>
      <c r="K22" s="173"/>
      <c r="L22" s="174"/>
      <c r="M22" s="174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</row>
    <row r="23" spans="1:34" s="175" customFormat="1" ht="24" hidden="1" x14ac:dyDescent="0.55000000000000004">
      <c r="A23" s="325"/>
      <c r="B23" s="326" t="s">
        <v>138</v>
      </c>
      <c r="C23" s="327"/>
      <c r="D23" s="328"/>
      <c r="E23" s="329"/>
      <c r="F23" s="329"/>
      <c r="G23" s="330"/>
      <c r="H23" s="331"/>
      <c r="I23" s="332"/>
      <c r="J23" s="333"/>
      <c r="K23" s="173"/>
      <c r="L23" s="174"/>
      <c r="M23" s="174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</row>
    <row r="24" spans="1:34" s="175" customFormat="1" ht="24" hidden="1" x14ac:dyDescent="0.55000000000000004">
      <c r="A24" s="325"/>
      <c r="B24" s="326" t="s">
        <v>140</v>
      </c>
      <c r="C24" s="327"/>
      <c r="D24" s="328"/>
      <c r="E24" s="329"/>
      <c r="F24" s="329"/>
      <c r="G24" s="330"/>
      <c r="H24" s="331"/>
      <c r="I24" s="332"/>
      <c r="J24" s="333"/>
      <c r="K24" s="173"/>
      <c r="L24" s="174"/>
      <c r="M24" s="174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</row>
    <row r="25" spans="1:34" s="175" customFormat="1" ht="24" hidden="1" x14ac:dyDescent="0.55000000000000004">
      <c r="A25" s="325"/>
      <c r="B25" s="326" t="s">
        <v>141</v>
      </c>
      <c r="C25" s="327"/>
      <c r="D25" s="328"/>
      <c r="E25" s="329"/>
      <c r="F25" s="329"/>
      <c r="G25" s="330"/>
      <c r="H25" s="331"/>
      <c r="I25" s="332"/>
      <c r="J25" s="333"/>
      <c r="K25" s="173"/>
      <c r="L25" s="174"/>
      <c r="M25" s="174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</row>
    <row r="26" spans="1:34" s="175" customFormat="1" ht="24" x14ac:dyDescent="0.5">
      <c r="A26" s="334"/>
      <c r="B26" s="335" t="s">
        <v>203</v>
      </c>
      <c r="C26" s="336"/>
      <c r="D26" s="334"/>
      <c r="E26" s="337"/>
      <c r="F26" s="338"/>
      <c r="G26" s="338"/>
      <c r="H26" s="338"/>
      <c r="I26" s="338">
        <f>SUM(I20:I25)</f>
        <v>6140</v>
      </c>
      <c r="J26" s="339"/>
      <c r="K26" s="173"/>
      <c r="L26" s="174"/>
      <c r="M26" s="174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</row>
    <row r="27" spans="1:34" s="175" customFormat="1" ht="24" x14ac:dyDescent="0.5">
      <c r="A27" s="304">
        <v>3</v>
      </c>
      <c r="B27" s="305" t="s">
        <v>133</v>
      </c>
      <c r="C27" s="318"/>
      <c r="D27" s="304"/>
      <c r="E27" s="319"/>
      <c r="F27" s="320"/>
      <c r="G27" s="320"/>
      <c r="H27" s="320"/>
      <c r="I27" s="320"/>
      <c r="J27" s="321"/>
      <c r="K27" s="173"/>
      <c r="L27" s="174"/>
      <c r="M27" s="174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</row>
    <row r="28" spans="1:34" s="175" customFormat="1" ht="24" x14ac:dyDescent="0.55000000000000004">
      <c r="A28" s="186">
        <v>3.1</v>
      </c>
      <c r="B28" s="280" t="s">
        <v>145</v>
      </c>
      <c r="C28" s="340">
        <v>432</v>
      </c>
      <c r="D28" s="177" t="s">
        <v>9</v>
      </c>
      <c r="E28" s="341">
        <v>320</v>
      </c>
      <c r="F28" s="220">
        <f>C28*E28</f>
        <v>138240</v>
      </c>
      <c r="G28" s="220">
        <v>75</v>
      </c>
      <c r="H28" s="220">
        <f>C28*G28</f>
        <v>32400</v>
      </c>
      <c r="I28" s="193">
        <f>F28+H28</f>
        <v>170640</v>
      </c>
      <c r="J28" s="342"/>
      <c r="K28" s="173"/>
      <c r="L28" s="174"/>
      <c r="M28" s="174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</row>
    <row r="29" spans="1:34" s="175" customFormat="1" ht="24" x14ac:dyDescent="0.55000000000000004">
      <c r="A29" s="186">
        <v>3.2</v>
      </c>
      <c r="B29" s="280" t="s">
        <v>151</v>
      </c>
      <c r="C29" s="340">
        <v>2</v>
      </c>
      <c r="D29" s="177" t="s">
        <v>9</v>
      </c>
      <c r="E29" s="341">
        <v>449</v>
      </c>
      <c r="F29" s="220">
        <f>C29*E29</f>
        <v>898</v>
      </c>
      <c r="G29" s="220">
        <v>75</v>
      </c>
      <c r="H29" s="220">
        <f>C29*G29</f>
        <v>150</v>
      </c>
      <c r="I29" s="193">
        <f>F29+H29</f>
        <v>1048</v>
      </c>
      <c r="J29" s="342"/>
      <c r="K29" s="173"/>
      <c r="L29" s="174"/>
      <c r="M29" s="174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</row>
    <row r="30" spans="1:34" s="175" customFormat="1" ht="24" x14ac:dyDescent="0.5">
      <c r="A30" s="334"/>
      <c r="B30" s="335" t="s">
        <v>157</v>
      </c>
      <c r="C30" s="336"/>
      <c r="D30" s="334"/>
      <c r="E30" s="337"/>
      <c r="F30" s="338"/>
      <c r="G30" s="338"/>
      <c r="H30" s="338"/>
      <c r="I30" s="338">
        <f>SUM(I28:I29)</f>
        <v>171688</v>
      </c>
      <c r="J30" s="339"/>
      <c r="K30" s="173"/>
      <c r="L30" s="174"/>
      <c r="M30" s="174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</row>
    <row r="31" spans="1:34" s="175" customFormat="1" ht="24" x14ac:dyDescent="0.5">
      <c r="A31" s="304">
        <v>4</v>
      </c>
      <c r="B31" s="305" t="s">
        <v>119</v>
      </c>
      <c r="C31" s="318"/>
      <c r="D31" s="304"/>
      <c r="E31" s="319"/>
      <c r="F31" s="320"/>
      <c r="G31" s="320"/>
      <c r="H31" s="320"/>
      <c r="I31" s="320"/>
      <c r="J31" s="321"/>
      <c r="K31" s="173"/>
      <c r="L31" s="174"/>
      <c r="M31" s="174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</row>
    <row r="32" spans="1:34" s="175" customFormat="1" ht="24" x14ac:dyDescent="0.55000000000000004">
      <c r="A32" s="186">
        <v>4.0999999999999996</v>
      </c>
      <c r="B32" s="119" t="s">
        <v>130</v>
      </c>
      <c r="C32" s="322">
        <v>307</v>
      </c>
      <c r="D32" s="323" t="s">
        <v>9</v>
      </c>
      <c r="E32" s="324">
        <v>47</v>
      </c>
      <c r="F32" s="324">
        <f>C32*E32</f>
        <v>14429</v>
      </c>
      <c r="G32" s="324">
        <v>30</v>
      </c>
      <c r="H32" s="180">
        <f t="shared" ref="H32:H35" si="1">C32*G32</f>
        <v>9210</v>
      </c>
      <c r="I32" s="193">
        <f>F32+H32</f>
        <v>23639</v>
      </c>
      <c r="J32" s="303"/>
      <c r="K32" s="173"/>
      <c r="L32" s="174"/>
      <c r="M32" s="174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</row>
    <row r="33" spans="1:34" s="175" customFormat="1" ht="24" x14ac:dyDescent="0.55000000000000004">
      <c r="A33" s="186"/>
      <c r="B33" s="119" t="s">
        <v>128</v>
      </c>
      <c r="C33" s="322"/>
      <c r="D33" s="323"/>
      <c r="E33" s="324"/>
      <c r="F33" s="324"/>
      <c r="G33" s="324"/>
      <c r="H33" s="180"/>
      <c r="I33" s="193"/>
      <c r="J33" s="303"/>
      <c r="K33" s="173"/>
      <c r="L33" s="174"/>
      <c r="M33" s="174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</row>
    <row r="34" spans="1:34" s="175" customFormat="1" ht="24" x14ac:dyDescent="0.55000000000000004">
      <c r="A34" s="186"/>
      <c r="B34" s="119" t="s">
        <v>129</v>
      </c>
      <c r="C34" s="322"/>
      <c r="D34" s="323"/>
      <c r="E34" s="324"/>
      <c r="F34" s="324"/>
      <c r="G34" s="324"/>
      <c r="H34" s="180"/>
      <c r="I34" s="193"/>
      <c r="J34" s="303"/>
      <c r="K34" s="173"/>
      <c r="L34" s="174"/>
      <c r="M34" s="174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</row>
    <row r="35" spans="1:34" s="175" customFormat="1" ht="24" x14ac:dyDescent="0.55000000000000004">
      <c r="A35" s="186">
        <v>4.2</v>
      </c>
      <c r="B35" s="119" t="s">
        <v>131</v>
      </c>
      <c r="C35" s="322">
        <v>307</v>
      </c>
      <c r="D35" s="323" t="s">
        <v>9</v>
      </c>
      <c r="E35" s="324">
        <v>36</v>
      </c>
      <c r="F35" s="324">
        <f t="shared" ref="F35" si="2">C35*E35</f>
        <v>11052</v>
      </c>
      <c r="G35" s="324">
        <v>30</v>
      </c>
      <c r="H35" s="180">
        <f t="shared" si="1"/>
        <v>9210</v>
      </c>
      <c r="I35" s="193">
        <f t="shared" ref="I35" si="3">F35+H35</f>
        <v>20262</v>
      </c>
      <c r="J35" s="303"/>
      <c r="K35" s="173"/>
      <c r="L35" s="174"/>
      <c r="M35" s="174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</row>
    <row r="36" spans="1:34" s="175" customFormat="1" ht="24" x14ac:dyDescent="0.55000000000000004">
      <c r="A36" s="186"/>
      <c r="B36" s="119" t="s">
        <v>128</v>
      </c>
      <c r="C36" s="322"/>
      <c r="D36" s="323"/>
      <c r="E36" s="324"/>
      <c r="F36" s="324"/>
      <c r="G36" s="324"/>
      <c r="H36" s="180"/>
      <c r="I36" s="193"/>
      <c r="J36" s="303"/>
      <c r="K36" s="173"/>
      <c r="L36" s="174"/>
      <c r="M36" s="174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</row>
    <row r="37" spans="1:34" s="175" customFormat="1" ht="24" x14ac:dyDescent="0.55000000000000004">
      <c r="A37" s="186"/>
      <c r="B37" s="119" t="s">
        <v>129</v>
      </c>
      <c r="C37" s="322"/>
      <c r="D37" s="323"/>
      <c r="E37" s="324"/>
      <c r="F37" s="324"/>
      <c r="G37" s="324"/>
      <c r="H37" s="180"/>
      <c r="I37" s="193"/>
      <c r="J37" s="303"/>
      <c r="K37" s="173"/>
      <c r="L37" s="174"/>
      <c r="M37" s="174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</row>
    <row r="38" spans="1:34" s="175" customFormat="1" ht="24" x14ac:dyDescent="0.55000000000000004">
      <c r="A38" s="186">
        <v>4.3</v>
      </c>
      <c r="B38" s="119" t="s">
        <v>191</v>
      </c>
      <c r="C38" s="322">
        <v>432</v>
      </c>
      <c r="D38" s="323" t="s">
        <v>9</v>
      </c>
      <c r="E38" s="324">
        <v>36</v>
      </c>
      <c r="F38" s="324">
        <f t="shared" ref="F38" si="4">C38*E38</f>
        <v>15552</v>
      </c>
      <c r="G38" s="324">
        <v>30</v>
      </c>
      <c r="H38" s="180">
        <f t="shared" ref="H38" si="5">C38*G38</f>
        <v>12960</v>
      </c>
      <c r="I38" s="193">
        <f t="shared" ref="I38" si="6">F38+H38</f>
        <v>28512</v>
      </c>
      <c r="J38" s="303"/>
      <c r="K38" s="173"/>
      <c r="L38" s="174"/>
      <c r="M38" s="174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</row>
    <row r="39" spans="1:34" s="175" customFormat="1" ht="24" x14ac:dyDescent="0.55000000000000004">
      <c r="A39" s="186"/>
      <c r="B39" s="119" t="s">
        <v>132</v>
      </c>
      <c r="C39" s="322"/>
      <c r="D39" s="323"/>
      <c r="E39" s="324"/>
      <c r="F39" s="324"/>
      <c r="G39" s="324"/>
      <c r="H39" s="179"/>
      <c r="I39" s="179"/>
      <c r="J39" s="303"/>
      <c r="K39" s="173"/>
      <c r="L39" s="174"/>
      <c r="M39" s="174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</row>
    <row r="40" spans="1:34" s="175" customFormat="1" ht="24" x14ac:dyDescent="0.55000000000000004">
      <c r="A40" s="186"/>
      <c r="B40" s="119" t="s">
        <v>129</v>
      </c>
      <c r="C40" s="322"/>
      <c r="D40" s="323"/>
      <c r="E40" s="324"/>
      <c r="F40" s="324"/>
      <c r="G40" s="324"/>
      <c r="H40" s="179"/>
      <c r="I40" s="179"/>
      <c r="J40" s="303"/>
      <c r="K40" s="173"/>
      <c r="L40" s="174"/>
      <c r="M40" s="174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</row>
    <row r="41" spans="1:34" s="201" customFormat="1" ht="24" x14ac:dyDescent="0.5">
      <c r="A41" s="334"/>
      <c r="B41" s="335" t="s">
        <v>122</v>
      </c>
      <c r="C41" s="336"/>
      <c r="D41" s="334"/>
      <c r="E41" s="337"/>
      <c r="F41" s="338"/>
      <c r="G41" s="338"/>
      <c r="H41" s="338"/>
      <c r="I41" s="338">
        <f>SUM(I32:I40)</f>
        <v>72413</v>
      </c>
      <c r="J41" s="339"/>
      <c r="K41" s="198"/>
      <c r="L41" s="199"/>
      <c r="M41" s="199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</row>
    <row r="42" spans="1:34" s="205" customFormat="1" ht="24" x14ac:dyDescent="0.5">
      <c r="A42" s="307">
        <v>5</v>
      </c>
      <c r="B42" s="305" t="s">
        <v>136</v>
      </c>
      <c r="C42" s="306"/>
      <c r="D42" s="307"/>
      <c r="E42" s="308"/>
      <c r="F42" s="309"/>
      <c r="G42" s="309"/>
      <c r="H42" s="309"/>
      <c r="I42" s="309"/>
      <c r="J42" s="310"/>
      <c r="K42" s="202"/>
      <c r="L42" s="203"/>
      <c r="M42" s="203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</row>
    <row r="43" spans="1:34" s="205" customFormat="1" ht="24" x14ac:dyDescent="0.55000000000000004">
      <c r="A43" s="186">
        <v>5.0999999999999996</v>
      </c>
      <c r="B43" s="121" t="s">
        <v>192</v>
      </c>
      <c r="C43" s="193">
        <v>6</v>
      </c>
      <c r="D43" s="177" t="s">
        <v>146</v>
      </c>
      <c r="E43" s="343">
        <v>1161</v>
      </c>
      <c r="F43" s="179">
        <f>E43*C43</f>
        <v>6966</v>
      </c>
      <c r="G43" s="179">
        <v>358</v>
      </c>
      <c r="H43" s="179">
        <f>C43*G43</f>
        <v>2148</v>
      </c>
      <c r="I43" s="179">
        <f>F43+H43</f>
        <v>9114</v>
      </c>
      <c r="J43" s="303"/>
      <c r="K43" s="202"/>
      <c r="L43" s="203"/>
      <c r="M43" s="203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</row>
    <row r="44" spans="1:34" s="205" customFormat="1" ht="24" x14ac:dyDescent="0.55000000000000004">
      <c r="A44" s="186">
        <v>5.2</v>
      </c>
      <c r="B44" s="121" t="s">
        <v>205</v>
      </c>
      <c r="C44" s="193">
        <v>49</v>
      </c>
      <c r="D44" s="177" t="s">
        <v>146</v>
      </c>
      <c r="E44" s="343">
        <v>553</v>
      </c>
      <c r="F44" s="179">
        <f>E44*C44</f>
        <v>27097</v>
      </c>
      <c r="G44" s="179">
        <v>200</v>
      </c>
      <c r="H44" s="179">
        <f>C44*G44</f>
        <v>9800</v>
      </c>
      <c r="I44" s="179">
        <f>F44+H44</f>
        <v>36897</v>
      </c>
      <c r="J44" s="303"/>
      <c r="K44" s="202"/>
      <c r="L44" s="203"/>
      <c r="M44" s="203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</row>
    <row r="45" spans="1:34" s="205" customFormat="1" ht="24" x14ac:dyDescent="0.55000000000000004">
      <c r="A45" s="186">
        <v>5.3</v>
      </c>
      <c r="B45" s="121" t="s">
        <v>206</v>
      </c>
      <c r="C45" s="193">
        <v>33</v>
      </c>
      <c r="D45" s="177" t="s">
        <v>147</v>
      </c>
      <c r="E45" s="343">
        <v>36.36</v>
      </c>
      <c r="F45" s="179">
        <f>E45*C45</f>
        <v>1199.8799999999999</v>
      </c>
      <c r="G45" s="179">
        <f>H45/C45</f>
        <v>14.544</v>
      </c>
      <c r="H45" s="179">
        <f>0.4*F45</f>
        <v>479.952</v>
      </c>
      <c r="I45" s="179">
        <f>F45+H45</f>
        <v>1679.8319999999999</v>
      </c>
      <c r="J45" s="303"/>
      <c r="K45" s="202"/>
      <c r="L45" s="203"/>
      <c r="M45" s="203"/>
      <c r="N45" s="204">
        <f>(6*0.075*4)+(49*0.075*3*6)+(0.01*33)</f>
        <v>68.279999999999987</v>
      </c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</row>
    <row r="46" spans="1:34" s="205" customFormat="1" ht="24" x14ac:dyDescent="0.55000000000000004">
      <c r="A46" s="186">
        <v>5.4</v>
      </c>
      <c r="B46" s="121" t="s">
        <v>148</v>
      </c>
      <c r="C46" s="344">
        <v>132</v>
      </c>
      <c r="D46" s="177" t="s">
        <v>149</v>
      </c>
      <c r="E46" s="343">
        <v>15</v>
      </c>
      <c r="F46" s="179">
        <f>E46*C46</f>
        <v>1980</v>
      </c>
      <c r="G46" s="179">
        <f>H46/C46</f>
        <v>5.9545454545454541</v>
      </c>
      <c r="H46" s="345">
        <v>786</v>
      </c>
      <c r="I46" s="179">
        <f>F46+H46</f>
        <v>2766</v>
      </c>
      <c r="J46" s="303"/>
      <c r="K46" s="202"/>
      <c r="L46" s="203"/>
      <c r="M46" s="203"/>
      <c r="N46" s="229">
        <f>C46*G46</f>
        <v>786</v>
      </c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</row>
    <row r="47" spans="1:34" s="205" customFormat="1" ht="24" x14ac:dyDescent="0.55000000000000004">
      <c r="A47" s="186">
        <v>5.5</v>
      </c>
      <c r="B47" s="121" t="s">
        <v>150</v>
      </c>
      <c r="C47" s="193">
        <f>60*78/62</f>
        <v>75.483870967741936</v>
      </c>
      <c r="D47" s="177" t="s">
        <v>9</v>
      </c>
      <c r="E47" s="343">
        <v>58</v>
      </c>
      <c r="F47" s="179">
        <f>E47*C47</f>
        <v>4378.0645161290322</v>
      </c>
      <c r="G47" s="179">
        <v>35</v>
      </c>
      <c r="H47" s="179">
        <f>C47*G47</f>
        <v>2641.9354838709678</v>
      </c>
      <c r="I47" s="179">
        <f>F47+H47</f>
        <v>7020</v>
      </c>
      <c r="J47" s="303"/>
      <c r="K47" s="202"/>
      <c r="L47" s="203"/>
      <c r="M47" s="203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</row>
    <row r="48" spans="1:34" s="209" customFormat="1" ht="24" x14ac:dyDescent="0.5">
      <c r="A48" s="334"/>
      <c r="B48" s="335" t="s">
        <v>137</v>
      </c>
      <c r="C48" s="336"/>
      <c r="D48" s="334"/>
      <c r="E48" s="337"/>
      <c r="F48" s="338"/>
      <c r="G48" s="338"/>
      <c r="H48" s="338"/>
      <c r="I48" s="338">
        <f>SUM(I43:I47)</f>
        <v>57476.832000000002</v>
      </c>
      <c r="J48" s="346"/>
      <c r="K48" s="206"/>
      <c r="L48" s="207"/>
      <c r="M48" s="207"/>
      <c r="N48" s="227">
        <f>I48/78</f>
        <v>736.8824615384616</v>
      </c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</row>
    <row r="49" spans="1:34" s="205" customFormat="1" ht="24" x14ac:dyDescent="0.5">
      <c r="A49" s="304">
        <v>6</v>
      </c>
      <c r="B49" s="305" t="s">
        <v>135</v>
      </c>
      <c r="C49" s="306"/>
      <c r="D49" s="307"/>
      <c r="E49" s="308"/>
      <c r="F49" s="309"/>
      <c r="G49" s="309"/>
      <c r="H49" s="309"/>
      <c r="I49" s="309"/>
      <c r="J49" s="347"/>
      <c r="K49" s="202"/>
      <c r="L49" s="203"/>
      <c r="M49" s="203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</row>
    <row r="50" spans="1:34" s="213" customFormat="1" ht="24" x14ac:dyDescent="0.55000000000000004">
      <c r="A50" s="186">
        <v>6.1</v>
      </c>
      <c r="B50" s="348" t="s">
        <v>193</v>
      </c>
      <c r="C50" s="349">
        <f>1980*180/165</f>
        <v>2160</v>
      </c>
      <c r="D50" s="323" t="s">
        <v>147</v>
      </c>
      <c r="E50" s="341">
        <v>12</v>
      </c>
      <c r="F50" s="220">
        <f t="shared" ref="F50:F53" si="7">C50*E50</f>
        <v>25920</v>
      </c>
      <c r="G50" s="220">
        <v>20.25</v>
      </c>
      <c r="H50" s="220">
        <f>G50*C50</f>
        <v>43740</v>
      </c>
      <c r="I50" s="220">
        <f t="shared" ref="I50:I53" si="8">F50+H50</f>
        <v>69660</v>
      </c>
      <c r="J50" s="350"/>
      <c r="K50" s="210"/>
      <c r="L50" s="211"/>
      <c r="M50" s="211"/>
      <c r="N50" s="230">
        <f>I54/192</f>
        <v>469.80833333333334</v>
      </c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</row>
    <row r="51" spans="1:34" s="213" customFormat="1" ht="24" x14ac:dyDescent="0.55000000000000004">
      <c r="A51" s="186">
        <v>6.2</v>
      </c>
      <c r="B51" s="348" t="s">
        <v>194</v>
      </c>
      <c r="C51" s="349">
        <f>1980*180/165</f>
        <v>2160</v>
      </c>
      <c r="D51" s="323" t="s">
        <v>149</v>
      </c>
      <c r="E51" s="341">
        <v>4</v>
      </c>
      <c r="F51" s="220">
        <f>C51*E51</f>
        <v>8640</v>
      </c>
      <c r="G51" s="220">
        <f>H51/C51</f>
        <v>1.6</v>
      </c>
      <c r="H51" s="220">
        <f>0.4*F51</f>
        <v>3456</v>
      </c>
      <c r="I51" s="220">
        <f t="shared" si="8"/>
        <v>12096</v>
      </c>
      <c r="J51" s="303"/>
      <c r="K51" s="210"/>
      <c r="L51" s="211"/>
      <c r="M51" s="211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</row>
    <row r="52" spans="1:34" s="213" customFormat="1" ht="24" x14ac:dyDescent="0.55000000000000004">
      <c r="A52" s="186">
        <v>6.3</v>
      </c>
      <c r="B52" s="348" t="s">
        <v>195</v>
      </c>
      <c r="C52" s="349">
        <v>27</v>
      </c>
      <c r="D52" s="323" t="s">
        <v>147</v>
      </c>
      <c r="E52" s="341">
        <v>24</v>
      </c>
      <c r="F52" s="220">
        <f t="shared" si="7"/>
        <v>648</v>
      </c>
      <c r="G52" s="220">
        <f>H52/C52</f>
        <v>9.6</v>
      </c>
      <c r="H52" s="220">
        <f>0.4*F52</f>
        <v>259.2</v>
      </c>
      <c r="I52" s="220">
        <f t="shared" si="8"/>
        <v>907.2</v>
      </c>
      <c r="J52" s="303"/>
      <c r="K52" s="210"/>
      <c r="L52" s="211"/>
      <c r="M52" s="211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</row>
    <row r="53" spans="1:34" s="213" customFormat="1" ht="24" x14ac:dyDescent="0.55000000000000004">
      <c r="A53" s="186">
        <v>6.4</v>
      </c>
      <c r="B53" s="348" t="s">
        <v>198</v>
      </c>
      <c r="C53" s="349">
        <v>13</v>
      </c>
      <c r="D53" s="323" t="s">
        <v>199</v>
      </c>
      <c r="E53" s="341">
        <v>580</v>
      </c>
      <c r="F53" s="220">
        <f t="shared" si="7"/>
        <v>7540</v>
      </c>
      <c r="G53" s="220"/>
      <c r="H53" s="220"/>
      <c r="I53" s="220">
        <f t="shared" si="8"/>
        <v>7540</v>
      </c>
      <c r="J53" s="303" t="s">
        <v>200</v>
      </c>
      <c r="K53" s="210"/>
      <c r="L53" s="211"/>
      <c r="M53" s="211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</row>
    <row r="54" spans="1:34" s="209" customFormat="1" ht="24" x14ac:dyDescent="0.5">
      <c r="A54" s="334"/>
      <c r="B54" s="335" t="s">
        <v>120</v>
      </c>
      <c r="C54" s="336"/>
      <c r="D54" s="334"/>
      <c r="E54" s="337"/>
      <c r="F54" s="338"/>
      <c r="G54" s="338"/>
      <c r="H54" s="338"/>
      <c r="I54" s="338">
        <f>SUM(I50:I53)</f>
        <v>90203.199999999997</v>
      </c>
      <c r="J54" s="346"/>
      <c r="K54" s="206"/>
      <c r="L54" s="207"/>
      <c r="M54" s="207"/>
      <c r="N54" s="228">
        <f>ปร.5!I24</f>
        <v>-1402.1406367999734</v>
      </c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</row>
    <row r="55" spans="1:34" s="205" customFormat="1" ht="24" x14ac:dyDescent="0.5">
      <c r="A55" s="304">
        <v>7</v>
      </c>
      <c r="B55" s="305" t="s">
        <v>118</v>
      </c>
      <c r="C55" s="306"/>
      <c r="D55" s="307"/>
      <c r="E55" s="308"/>
      <c r="F55" s="309"/>
      <c r="G55" s="309"/>
      <c r="H55" s="309"/>
      <c r="I55" s="309"/>
      <c r="J55" s="347"/>
      <c r="K55" s="202"/>
      <c r="L55" s="203"/>
      <c r="M55" s="203"/>
      <c r="N55" s="229">
        <f>I54/165</f>
        <v>546.68606060606055</v>
      </c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</row>
    <row r="56" spans="1:34" s="205" customFormat="1" ht="24" x14ac:dyDescent="0.55000000000000004">
      <c r="A56" s="186">
        <v>7.1</v>
      </c>
      <c r="B56" s="121" t="s">
        <v>143</v>
      </c>
      <c r="C56" s="322">
        <v>89</v>
      </c>
      <c r="D56" s="323" t="s">
        <v>23</v>
      </c>
      <c r="E56" s="324"/>
      <c r="F56" s="220"/>
      <c r="G56" s="324">
        <v>150</v>
      </c>
      <c r="H56" s="220">
        <f>C56*G56</f>
        <v>13350</v>
      </c>
      <c r="I56" s="220">
        <f>F56+H56</f>
        <v>13350</v>
      </c>
      <c r="J56" s="303"/>
      <c r="K56" s="202"/>
      <c r="L56" s="203"/>
      <c r="M56" s="203"/>
      <c r="N56" s="204">
        <f>N54/N55</f>
        <v>-2.5648004180782462</v>
      </c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</row>
    <row r="57" spans="1:34" s="205" customFormat="1" ht="24" x14ac:dyDescent="0.55000000000000004">
      <c r="A57" s="186">
        <v>7.2</v>
      </c>
      <c r="B57" s="121" t="s">
        <v>156</v>
      </c>
      <c r="C57" s="322">
        <v>8</v>
      </c>
      <c r="D57" s="323" t="s">
        <v>23</v>
      </c>
      <c r="E57" s="324"/>
      <c r="F57" s="220"/>
      <c r="G57" s="324">
        <v>150</v>
      </c>
      <c r="H57" s="220">
        <f>C57*G57</f>
        <v>1200</v>
      </c>
      <c r="I57" s="220">
        <f>F57+H57</f>
        <v>1200</v>
      </c>
      <c r="J57" s="303"/>
      <c r="K57" s="202"/>
      <c r="L57" s="203"/>
      <c r="M57" s="203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</row>
    <row r="58" spans="1:34" s="205" customFormat="1" ht="24" x14ac:dyDescent="0.55000000000000004">
      <c r="A58" s="186">
        <v>7.3</v>
      </c>
      <c r="B58" s="121" t="s">
        <v>152</v>
      </c>
      <c r="C58" s="322">
        <v>5</v>
      </c>
      <c r="D58" s="323" t="s">
        <v>154</v>
      </c>
      <c r="E58" s="324">
        <v>1330</v>
      </c>
      <c r="F58" s="220">
        <f>C58*E58</f>
        <v>6650</v>
      </c>
      <c r="G58" s="324">
        <v>500</v>
      </c>
      <c r="H58" s="220">
        <f t="shared" ref="H58:H59" si="9">C58*G58</f>
        <v>2500</v>
      </c>
      <c r="I58" s="220">
        <f t="shared" ref="I58:I60" si="10">F58+H58</f>
        <v>9150</v>
      </c>
      <c r="J58" s="303"/>
      <c r="K58" s="202"/>
      <c r="L58" s="203"/>
      <c r="M58" s="203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</row>
    <row r="59" spans="1:34" s="197" customFormat="1" ht="24" x14ac:dyDescent="0.55000000000000004">
      <c r="A59" s="325">
        <v>7.4</v>
      </c>
      <c r="B59" s="326" t="s">
        <v>153</v>
      </c>
      <c r="C59" s="327">
        <v>2</v>
      </c>
      <c r="D59" s="330" t="s">
        <v>154</v>
      </c>
      <c r="E59" s="329">
        <v>2023</v>
      </c>
      <c r="F59" s="351">
        <f>C59*E59</f>
        <v>4046</v>
      </c>
      <c r="G59" s="329">
        <v>700</v>
      </c>
      <c r="H59" s="351">
        <f t="shared" si="9"/>
        <v>1400</v>
      </c>
      <c r="I59" s="351">
        <f t="shared" si="10"/>
        <v>5446</v>
      </c>
      <c r="J59" s="333"/>
      <c r="K59" s="194"/>
      <c r="L59" s="195"/>
      <c r="M59" s="195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6"/>
    </row>
    <row r="60" spans="1:34" s="197" customFormat="1" ht="24" x14ac:dyDescent="0.55000000000000004">
      <c r="A60" s="186">
        <v>7.5</v>
      </c>
      <c r="B60" s="326" t="s">
        <v>207</v>
      </c>
      <c r="C60" s="327">
        <v>5</v>
      </c>
      <c r="D60" s="330" t="s">
        <v>154</v>
      </c>
      <c r="E60" s="329">
        <v>1114</v>
      </c>
      <c r="F60" s="351">
        <f>C60*E60</f>
        <v>5570</v>
      </c>
      <c r="G60" s="329"/>
      <c r="H60" s="351"/>
      <c r="I60" s="351">
        <f t="shared" si="10"/>
        <v>5570</v>
      </c>
      <c r="J60" s="333" t="s">
        <v>200</v>
      </c>
      <c r="K60" s="194"/>
      <c r="L60" s="195"/>
      <c r="M60" s="195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</row>
    <row r="61" spans="1:34" s="209" customFormat="1" ht="24" x14ac:dyDescent="0.5">
      <c r="A61" s="334"/>
      <c r="B61" s="335" t="s">
        <v>121</v>
      </c>
      <c r="C61" s="336"/>
      <c r="D61" s="334"/>
      <c r="E61" s="337"/>
      <c r="F61" s="338"/>
      <c r="G61" s="338"/>
      <c r="H61" s="338"/>
      <c r="I61" s="338">
        <f>SUM(I56:I60)</f>
        <v>34716</v>
      </c>
      <c r="J61" s="339"/>
      <c r="K61" s="206"/>
      <c r="L61" s="207"/>
      <c r="M61" s="207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</row>
    <row r="62" spans="1:34" s="213" customFormat="1" ht="24" x14ac:dyDescent="0.5">
      <c r="A62" s="304">
        <v>8</v>
      </c>
      <c r="B62" s="305" t="s">
        <v>134</v>
      </c>
      <c r="C62" s="318"/>
      <c r="D62" s="304"/>
      <c r="E62" s="319"/>
      <c r="F62" s="320"/>
      <c r="G62" s="320"/>
      <c r="H62" s="320"/>
      <c r="I62" s="320"/>
      <c r="J62" s="310"/>
      <c r="K62" s="210"/>
      <c r="L62" s="211"/>
      <c r="M62" s="211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</row>
    <row r="63" spans="1:34" s="213" customFormat="1" ht="24" x14ac:dyDescent="0.55000000000000004">
      <c r="A63" s="186">
        <v>8.1</v>
      </c>
      <c r="B63" s="121" t="s">
        <v>180</v>
      </c>
      <c r="C63" s="322">
        <v>2</v>
      </c>
      <c r="D63" s="323" t="s">
        <v>23</v>
      </c>
      <c r="E63" s="324">
        <v>6000</v>
      </c>
      <c r="F63" s="220">
        <f>C63*E63</f>
        <v>12000</v>
      </c>
      <c r="G63" s="324">
        <v>200</v>
      </c>
      <c r="H63" s="220">
        <f>C63*G63</f>
        <v>400</v>
      </c>
      <c r="I63" s="220">
        <f>F63+H63</f>
        <v>12400</v>
      </c>
      <c r="J63" s="303"/>
      <c r="K63" s="210"/>
      <c r="L63" s="211"/>
      <c r="M63" s="211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</row>
    <row r="64" spans="1:34" s="213" customFormat="1" ht="24" x14ac:dyDescent="0.55000000000000004">
      <c r="A64" s="186">
        <v>8.1999999999999993</v>
      </c>
      <c r="B64" s="352" t="s">
        <v>155</v>
      </c>
      <c r="C64" s="322">
        <v>1</v>
      </c>
      <c r="D64" s="323" t="s">
        <v>23</v>
      </c>
      <c r="E64" s="353">
        <v>1000</v>
      </c>
      <c r="F64" s="220">
        <f>C64*E64</f>
        <v>1000</v>
      </c>
      <c r="G64" s="324">
        <v>200</v>
      </c>
      <c r="H64" s="220">
        <f>C64*G64</f>
        <v>200</v>
      </c>
      <c r="I64" s="220">
        <f>F64+H64</f>
        <v>1200</v>
      </c>
      <c r="J64" s="303"/>
      <c r="K64" s="210"/>
      <c r="L64" s="211"/>
      <c r="M64" s="211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</row>
    <row r="65" spans="1:34" s="213" customFormat="1" ht="24" x14ac:dyDescent="0.55000000000000004">
      <c r="A65" s="186">
        <v>8.3000000000000007</v>
      </c>
      <c r="B65" s="352" t="s">
        <v>181</v>
      </c>
      <c r="C65" s="322">
        <v>7</v>
      </c>
      <c r="D65" s="323" t="s">
        <v>149</v>
      </c>
      <c r="E65" s="353">
        <v>550</v>
      </c>
      <c r="F65" s="220">
        <f>C65*E65</f>
        <v>3850</v>
      </c>
      <c r="G65" s="324">
        <v>100</v>
      </c>
      <c r="H65" s="220">
        <f>C65*G65</f>
        <v>700</v>
      </c>
      <c r="I65" s="220">
        <f>F65+H65</f>
        <v>4550</v>
      </c>
      <c r="J65" s="303"/>
      <c r="K65" s="210"/>
      <c r="L65" s="211"/>
      <c r="M65" s="211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</row>
    <row r="66" spans="1:34" s="217" customFormat="1" ht="24" x14ac:dyDescent="0.5">
      <c r="A66" s="334"/>
      <c r="B66" s="335" t="s">
        <v>144</v>
      </c>
      <c r="C66" s="336"/>
      <c r="D66" s="334"/>
      <c r="E66" s="337"/>
      <c r="F66" s="338"/>
      <c r="G66" s="338"/>
      <c r="H66" s="338"/>
      <c r="I66" s="338">
        <f>SUM(I63:I65)</f>
        <v>18150</v>
      </c>
      <c r="J66" s="339"/>
      <c r="K66" s="214"/>
      <c r="L66" s="215"/>
      <c r="M66" s="215"/>
      <c r="N66" s="216"/>
      <c r="O66" s="216"/>
      <c r="P66" s="216"/>
      <c r="Q66" s="216">
        <v>3</v>
      </c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</row>
    <row r="67" spans="1:34" s="172" customFormat="1" ht="24" x14ac:dyDescent="0.5">
      <c r="A67" s="354"/>
      <c r="B67" s="355" t="s">
        <v>123</v>
      </c>
      <c r="C67" s="355"/>
      <c r="D67" s="355"/>
      <c r="E67" s="356">
        <f>F11</f>
        <v>0</v>
      </c>
      <c r="F67" s="356"/>
      <c r="G67" s="356">
        <f>H11</f>
        <v>0</v>
      </c>
      <c r="H67" s="356"/>
      <c r="I67" s="357">
        <f>I18+I26+I30+I41+I48+I54+I61+I66</f>
        <v>469662.03200000001</v>
      </c>
      <c r="J67" s="358"/>
      <c r="P67" s="225">
        <f>I66+I48+I56+I57</f>
        <v>90176.831999999995</v>
      </c>
      <c r="Q67" s="172">
        <v>100000</v>
      </c>
    </row>
    <row r="68" spans="1:34" x14ac:dyDescent="0.35">
      <c r="O68" s="171">
        <v>2</v>
      </c>
      <c r="P68" s="226">
        <f>I58+I59+I41+I30</f>
        <v>258697</v>
      </c>
      <c r="R68" s="226">
        <f>Q67+P68</f>
        <v>358697</v>
      </c>
    </row>
    <row r="69" spans="1:34" x14ac:dyDescent="0.35">
      <c r="O69" s="171">
        <v>1</v>
      </c>
      <c r="P69" s="226">
        <f>I18+I54</f>
        <v>109078.2</v>
      </c>
      <c r="R69" s="226">
        <f>R68+P69</f>
        <v>467775.2</v>
      </c>
    </row>
    <row r="72" spans="1:34" x14ac:dyDescent="0.35">
      <c r="C72" s="219"/>
    </row>
  </sheetData>
  <mergeCells count="15">
    <mergeCell ref="B67:D67"/>
    <mergeCell ref="E67:F67"/>
    <mergeCell ref="G67:H67"/>
    <mergeCell ref="A1:J1"/>
    <mergeCell ref="A2:J2"/>
    <mergeCell ref="H6:J6"/>
    <mergeCell ref="A8:B8"/>
    <mergeCell ref="A9:A10"/>
    <mergeCell ref="B9:B10"/>
    <mergeCell ref="C9:C10"/>
    <mergeCell ref="D9:D10"/>
    <mergeCell ref="E9:F9"/>
    <mergeCell ref="G9:H9"/>
    <mergeCell ref="I9:I10"/>
    <mergeCell ref="J9:J10"/>
  </mergeCells>
  <pageMargins left="0.7" right="0.7" top="0.75" bottom="0.75" header="0.3" footer="0.3"/>
  <pageSetup paperSize="9" scale="78" fitToHeight="0" orientation="landscape" copies="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33"/>
  <sheetViews>
    <sheetView topLeftCell="A4" workbookViewId="0">
      <selection activeCell="C10" sqref="C10"/>
    </sheetView>
  </sheetViews>
  <sheetFormatPr defaultRowHeight="21.75" x14ac:dyDescent="0.5"/>
  <cols>
    <col min="1" max="1" width="8.42578125" customWidth="1"/>
    <col min="2" max="2" width="34.28515625" customWidth="1"/>
    <col min="3" max="3" width="12.28515625" customWidth="1"/>
    <col min="4" max="4" width="12" customWidth="1"/>
    <col min="5" max="5" width="15.42578125" customWidth="1"/>
    <col min="6" max="6" width="12.85546875" customWidth="1"/>
    <col min="8" max="8" width="9.85546875" bestFit="1" customWidth="1"/>
    <col min="9" max="9" width="13" bestFit="1" customWidth="1"/>
  </cols>
  <sheetData>
    <row r="1" spans="1:6" x14ac:dyDescent="0.5">
      <c r="A1" s="123"/>
      <c r="B1" s="123"/>
      <c r="C1" s="123"/>
      <c r="D1" s="123"/>
      <c r="E1" s="123"/>
      <c r="F1" s="124" t="s">
        <v>158</v>
      </c>
    </row>
    <row r="2" spans="1:6" x14ac:dyDescent="0.5">
      <c r="A2" s="242" t="s">
        <v>18</v>
      </c>
      <c r="B2" s="242"/>
      <c r="C2" s="242"/>
      <c r="D2" s="242"/>
      <c r="E2" s="242"/>
      <c r="F2" s="242"/>
    </row>
    <row r="3" spans="1:6" x14ac:dyDescent="0.5">
      <c r="A3" s="124"/>
      <c r="B3" s="124"/>
      <c r="C3" s="124"/>
      <c r="D3" s="124"/>
      <c r="E3" s="124"/>
      <c r="F3" s="124"/>
    </row>
    <row r="4" spans="1:6" x14ac:dyDescent="0.5">
      <c r="A4" s="125" t="s">
        <v>159</v>
      </c>
      <c r="B4" s="126"/>
      <c r="C4" s="126"/>
      <c r="D4" s="126"/>
      <c r="E4" s="126"/>
      <c r="F4" s="126"/>
    </row>
    <row r="5" spans="1:6" x14ac:dyDescent="0.5">
      <c r="A5" s="127" t="s">
        <v>179</v>
      </c>
      <c r="B5" s="128"/>
      <c r="C5" s="129"/>
      <c r="D5" s="128"/>
      <c r="E5" s="128"/>
      <c r="F5" s="128"/>
    </row>
    <row r="6" spans="1:6" x14ac:dyDescent="0.5">
      <c r="A6" s="125" t="str">
        <f>'[1]ปร.4 (ก)'!A4</f>
        <v xml:space="preserve">สถานที่ก่อสร้าง : มหาวิทยาลัยเทคโนโลยีราชมงคลอีสาน วิทยาเขตขอนแก่น                                    </v>
      </c>
      <c r="B6" s="126"/>
      <c r="C6" s="126"/>
      <c r="D6" s="126"/>
      <c r="E6" s="126"/>
      <c r="F6" s="126"/>
    </row>
    <row r="7" spans="1:6" x14ac:dyDescent="0.5">
      <c r="A7" s="125" t="s">
        <v>160</v>
      </c>
      <c r="B7" s="126"/>
      <c r="C7" s="125"/>
      <c r="D7" s="126"/>
      <c r="E7" s="125"/>
      <c r="F7" s="126"/>
    </row>
    <row r="8" spans="1:6" x14ac:dyDescent="0.5">
      <c r="A8" s="125" t="s">
        <v>215</v>
      </c>
      <c r="B8" s="126"/>
      <c r="C8" s="126"/>
      <c r="D8" s="126"/>
      <c r="E8" s="126"/>
      <c r="F8" s="126"/>
    </row>
    <row r="9" spans="1:6" x14ac:dyDescent="0.5">
      <c r="A9" s="125" t="s">
        <v>174</v>
      </c>
      <c r="B9" s="126"/>
      <c r="C9" s="130"/>
      <c r="D9" s="125"/>
      <c r="E9" s="126"/>
      <c r="F9" s="126"/>
    </row>
    <row r="10" spans="1:6" x14ac:dyDescent="0.5">
      <c r="A10" s="131" t="s">
        <v>214</v>
      </c>
      <c r="B10" s="126"/>
      <c r="C10" s="125"/>
      <c r="D10" s="125"/>
      <c r="E10" s="126"/>
      <c r="F10" s="126"/>
    </row>
    <row r="11" spans="1:6" ht="22.5" thickBot="1" x14ac:dyDescent="0.55000000000000004">
      <c r="A11" s="132"/>
      <c r="B11" s="132"/>
      <c r="C11" s="132"/>
      <c r="D11" s="132"/>
      <c r="E11" s="132"/>
      <c r="F11" s="133" t="s">
        <v>15</v>
      </c>
    </row>
    <row r="12" spans="1:6" ht="22.5" thickTop="1" x14ac:dyDescent="0.5">
      <c r="A12" s="245" t="s">
        <v>0</v>
      </c>
      <c r="B12" s="245" t="s">
        <v>1</v>
      </c>
      <c r="C12" s="245" t="s">
        <v>19</v>
      </c>
      <c r="D12" s="245" t="s">
        <v>10</v>
      </c>
      <c r="E12" s="245" t="s">
        <v>12</v>
      </c>
      <c r="F12" s="245" t="s">
        <v>6</v>
      </c>
    </row>
    <row r="13" spans="1:6" ht="22.5" thickBot="1" x14ac:dyDescent="0.55000000000000004">
      <c r="A13" s="246"/>
      <c r="B13" s="246"/>
      <c r="C13" s="246"/>
      <c r="D13" s="246"/>
      <c r="E13" s="246"/>
      <c r="F13" s="246"/>
    </row>
    <row r="14" spans="1:6" ht="37.5" customHeight="1" thickTop="1" x14ac:dyDescent="0.5">
      <c r="A14" s="134">
        <v>1</v>
      </c>
      <c r="B14" s="168" t="s">
        <v>123</v>
      </c>
      <c r="C14" s="136">
        <f>'ปร.4 (ก)'!I67</f>
        <v>469662.03200000001</v>
      </c>
      <c r="D14" s="137">
        <v>1.3073999999999999</v>
      </c>
      <c r="E14" s="144">
        <f>C14*D14</f>
        <v>614036.14063679997</v>
      </c>
      <c r="F14" s="138"/>
    </row>
    <row r="15" spans="1:6" x14ac:dyDescent="0.5">
      <c r="A15" s="139"/>
      <c r="B15" s="135"/>
      <c r="C15" s="140"/>
      <c r="D15" s="141"/>
      <c r="E15" s="144"/>
      <c r="F15" s="142"/>
    </row>
    <row r="16" spans="1:6" x14ac:dyDescent="0.5">
      <c r="A16" s="139"/>
      <c r="B16" s="143"/>
      <c r="C16" s="140"/>
      <c r="D16" s="142"/>
      <c r="E16" s="144"/>
      <c r="F16" s="142"/>
    </row>
    <row r="17" spans="1:14" x14ac:dyDescent="0.5">
      <c r="A17" s="142"/>
      <c r="B17" s="142"/>
      <c r="C17" s="142"/>
      <c r="D17" s="142"/>
      <c r="E17" s="142"/>
      <c r="F17" s="142"/>
    </row>
    <row r="18" spans="1:14" x14ac:dyDescent="0.5">
      <c r="A18" s="142"/>
      <c r="B18" s="142"/>
      <c r="C18" s="142"/>
      <c r="D18" s="142"/>
      <c r="E18" s="142"/>
      <c r="F18" s="145"/>
    </row>
    <row r="19" spans="1:14" x14ac:dyDescent="0.5">
      <c r="A19" s="142"/>
      <c r="B19" s="146" t="s">
        <v>20</v>
      </c>
      <c r="C19" s="142"/>
      <c r="D19" s="142"/>
      <c r="E19" s="142"/>
      <c r="F19" s="145"/>
    </row>
    <row r="20" spans="1:14" x14ac:dyDescent="0.5">
      <c r="A20" s="142"/>
      <c r="B20" s="142" t="s">
        <v>161</v>
      </c>
      <c r="C20" s="142"/>
      <c r="D20" s="142"/>
      <c r="E20" s="142"/>
      <c r="F20" s="145"/>
    </row>
    <row r="21" spans="1:14" x14ac:dyDescent="0.5">
      <c r="A21" s="142"/>
      <c r="B21" s="142" t="s">
        <v>162</v>
      </c>
      <c r="C21" s="142"/>
      <c r="D21" s="142"/>
      <c r="E21" s="142"/>
      <c r="F21" s="145"/>
    </row>
    <row r="22" spans="1:14" x14ac:dyDescent="0.5">
      <c r="A22" s="142"/>
      <c r="B22" s="142" t="s">
        <v>163</v>
      </c>
      <c r="C22" s="142"/>
      <c r="D22" s="142"/>
      <c r="E22" s="142"/>
      <c r="F22" s="145"/>
    </row>
    <row r="23" spans="1:14" ht="22.5" thickBot="1" x14ac:dyDescent="0.55000000000000004">
      <c r="A23" s="147"/>
      <c r="B23" s="147" t="s">
        <v>164</v>
      </c>
      <c r="C23" s="147"/>
      <c r="D23" s="147"/>
      <c r="E23" s="147"/>
      <c r="F23" s="148"/>
      <c r="H23" s="221" t="s">
        <v>196</v>
      </c>
      <c r="I23" s="223">
        <v>612634</v>
      </c>
    </row>
    <row r="24" spans="1:14" ht="23.25" thickTop="1" thickBot="1" x14ac:dyDescent="0.55000000000000004">
      <c r="A24" s="149"/>
      <c r="B24" s="132"/>
      <c r="C24" s="132"/>
      <c r="D24" s="123" t="s">
        <v>21</v>
      </c>
      <c r="E24" s="150">
        <f>E14</f>
        <v>614036.14063679997</v>
      </c>
      <c r="F24" s="151"/>
      <c r="H24" s="221" t="s">
        <v>197</v>
      </c>
      <c r="I24" s="222">
        <f>I23-E24</f>
        <v>-1402.1406367999734</v>
      </c>
      <c r="J24" s="224">
        <f>I24/508</f>
        <v>-2.7601193637794754</v>
      </c>
      <c r="N24" s="224">
        <f>I24/3</f>
        <v>-467.38021226665779</v>
      </c>
    </row>
    <row r="25" spans="1:14" ht="22.5" thickTop="1" x14ac:dyDescent="0.5">
      <c r="A25" s="132"/>
      <c r="B25" s="132"/>
      <c r="C25" s="132"/>
      <c r="D25" s="132"/>
      <c r="E25" s="132"/>
      <c r="F25" s="132"/>
      <c r="I25" s="224">
        <f>'ปร.4 (ก)'!J49</f>
        <v>0</v>
      </c>
      <c r="J25" s="221" t="s">
        <v>201</v>
      </c>
    </row>
    <row r="26" spans="1:14" x14ac:dyDescent="0.5">
      <c r="A26" s="132"/>
      <c r="B26" s="241" t="s">
        <v>165</v>
      </c>
      <c r="C26" s="241"/>
      <c r="D26" s="241"/>
      <c r="E26" s="241"/>
      <c r="F26" s="241"/>
      <c r="I26" s="224">
        <f>I24-I25</f>
        <v>-1402.1406367999734</v>
      </c>
    </row>
    <row r="27" spans="1:14" x14ac:dyDescent="0.5">
      <c r="A27" s="132"/>
      <c r="B27" s="242" t="s">
        <v>176</v>
      </c>
      <c r="C27" s="242"/>
      <c r="D27" s="242"/>
      <c r="E27" s="242"/>
      <c r="F27" s="242"/>
    </row>
    <row r="28" spans="1:14" x14ac:dyDescent="0.5">
      <c r="A28" s="132"/>
      <c r="B28" s="242" t="s">
        <v>166</v>
      </c>
      <c r="C28" s="242"/>
      <c r="D28" s="242"/>
      <c r="E28" s="242"/>
      <c r="F28" s="242"/>
    </row>
    <row r="29" spans="1:14" x14ac:dyDescent="0.5">
      <c r="A29" s="123"/>
      <c r="B29" s="123"/>
      <c r="C29" s="124"/>
      <c r="D29" s="124"/>
      <c r="E29" s="123"/>
      <c r="F29" s="123"/>
    </row>
    <row r="30" spans="1:14" x14ac:dyDescent="0.5">
      <c r="A30" s="123"/>
      <c r="B30" s="152" t="s">
        <v>167</v>
      </c>
      <c r="C30" s="153"/>
      <c r="D30" s="243" t="s">
        <v>168</v>
      </c>
      <c r="E30" s="243"/>
      <c r="F30" s="243"/>
    </row>
    <row r="31" spans="1:14" x14ac:dyDescent="0.5">
      <c r="A31" s="123"/>
      <c r="B31" s="154" t="s">
        <v>177</v>
      </c>
      <c r="C31" s="153"/>
      <c r="D31" s="244" t="s">
        <v>178</v>
      </c>
      <c r="E31" s="244"/>
      <c r="F31" s="244"/>
    </row>
    <row r="32" spans="1:14" x14ac:dyDescent="0.5">
      <c r="A32" s="123"/>
      <c r="B32" s="154" t="s">
        <v>169</v>
      </c>
      <c r="C32" s="153"/>
      <c r="D32" s="244" t="s">
        <v>169</v>
      </c>
      <c r="E32" s="244"/>
      <c r="F32" s="244"/>
    </row>
    <row r="33" spans="1:6" x14ac:dyDescent="0.5">
      <c r="A33" s="123"/>
      <c r="B33" s="155"/>
      <c r="C33" s="241"/>
      <c r="D33" s="241"/>
      <c r="E33" s="241"/>
      <c r="F33" s="155"/>
    </row>
  </sheetData>
  <mergeCells count="14">
    <mergeCell ref="A2:F2"/>
    <mergeCell ref="A12:A13"/>
    <mergeCell ref="B12:B13"/>
    <mergeCell ref="C12:C13"/>
    <mergeCell ref="D12:D13"/>
    <mergeCell ref="E12:E13"/>
    <mergeCell ref="F12:F13"/>
    <mergeCell ref="C33:E33"/>
    <mergeCell ref="B26:F26"/>
    <mergeCell ref="B27:F27"/>
    <mergeCell ref="B28:F28"/>
    <mergeCell ref="D30:F30"/>
    <mergeCell ref="D31:F31"/>
    <mergeCell ref="D32:F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20"/>
  <sheetViews>
    <sheetView topLeftCell="A22" workbookViewId="0">
      <selection activeCell="G38" sqref="G38"/>
    </sheetView>
  </sheetViews>
  <sheetFormatPr defaultRowHeight="21.75" x14ac:dyDescent="0.5"/>
  <cols>
    <col min="2" max="2" width="38.5703125" customWidth="1"/>
    <col min="4" max="4" width="15" customWidth="1"/>
  </cols>
  <sheetData>
    <row r="1" spans="1:6" x14ac:dyDescent="0.5">
      <c r="A1" s="273" t="s">
        <v>98</v>
      </c>
      <c r="B1" s="273"/>
      <c r="C1" s="273"/>
      <c r="D1" s="273"/>
      <c r="E1" s="273"/>
      <c r="F1" s="273"/>
    </row>
    <row r="2" spans="1:6" ht="24" x14ac:dyDescent="0.5">
      <c r="A2" s="274" t="s">
        <v>170</v>
      </c>
      <c r="B2" s="274"/>
      <c r="C2" s="274"/>
      <c r="D2" s="274"/>
      <c r="E2" s="274"/>
      <c r="F2" s="274"/>
    </row>
    <row r="3" spans="1:6" x14ac:dyDescent="0.5">
      <c r="A3" s="153" t="s">
        <v>179</v>
      </c>
      <c r="B3" s="153"/>
      <c r="C3" s="156"/>
      <c r="D3" s="156"/>
      <c r="E3" s="156"/>
      <c r="F3" s="156"/>
    </row>
    <row r="4" spans="1:6" x14ac:dyDescent="0.5">
      <c r="A4" s="153" t="str">
        <f>'[1]แบบ ปร.5 (ก)'!A6</f>
        <v xml:space="preserve">สถานที่ก่อสร้าง : มหาวิทยาลัยเทคโนโลยีราชมงคลอีสาน วิทยาเขตขอนแก่น                                    </v>
      </c>
      <c r="B4" s="153"/>
      <c r="C4" s="156"/>
      <c r="D4" s="156"/>
      <c r="E4" s="156"/>
      <c r="F4" s="156"/>
    </row>
    <row r="5" spans="1:6" x14ac:dyDescent="0.5">
      <c r="A5" s="153" t="str">
        <f>'[1]แบบ ปร.5 (ก)'!A7</f>
        <v xml:space="preserve">แบบเลขที่     </v>
      </c>
      <c r="B5" s="153"/>
      <c r="C5" s="156"/>
      <c r="D5" s="156"/>
      <c r="E5" s="156"/>
      <c r="F5" s="156"/>
    </row>
    <row r="6" spans="1:6" x14ac:dyDescent="0.5">
      <c r="A6" s="153" t="s">
        <v>215</v>
      </c>
      <c r="B6" s="153"/>
      <c r="C6" s="156"/>
      <c r="D6" s="156"/>
      <c r="E6" s="156"/>
      <c r="F6" s="156"/>
    </row>
    <row r="7" spans="1:6" x14ac:dyDescent="0.5">
      <c r="A7" s="153" t="s">
        <v>216</v>
      </c>
      <c r="B7" s="153"/>
      <c r="C7" s="156"/>
      <c r="D7" s="156"/>
      <c r="E7" s="156"/>
      <c r="F7" s="156"/>
    </row>
    <row r="8" spans="1:6" x14ac:dyDescent="0.5">
      <c r="A8" s="153" t="s">
        <v>217</v>
      </c>
      <c r="B8" s="153"/>
      <c r="C8" s="156"/>
      <c r="D8" s="156"/>
      <c r="E8" s="156"/>
      <c r="F8" s="156"/>
    </row>
    <row r="9" spans="1:6" ht="22.5" thickBot="1" x14ac:dyDescent="0.55000000000000004">
      <c r="A9" s="273" t="s">
        <v>15</v>
      </c>
      <c r="B9" s="273"/>
      <c r="C9" s="273"/>
      <c r="D9" s="273"/>
      <c r="E9" s="273"/>
      <c r="F9" s="273"/>
    </row>
    <row r="10" spans="1:6" ht="23.25" thickTop="1" thickBot="1" x14ac:dyDescent="0.55000000000000004">
      <c r="A10" s="157" t="s">
        <v>0</v>
      </c>
      <c r="B10" s="158" t="s">
        <v>1</v>
      </c>
      <c r="C10" s="275" t="s">
        <v>12</v>
      </c>
      <c r="D10" s="276"/>
      <c r="E10" s="275" t="s">
        <v>6</v>
      </c>
      <c r="F10" s="277"/>
    </row>
    <row r="11" spans="1:6" ht="22.5" thickTop="1" x14ac:dyDescent="0.5">
      <c r="A11" s="159">
        <v>1</v>
      </c>
      <c r="B11" s="160" t="s">
        <v>175</v>
      </c>
      <c r="C11" s="271">
        <f>ปร.5!E24</f>
        <v>614036.14063679997</v>
      </c>
      <c r="D11" s="272"/>
      <c r="E11" s="256"/>
      <c r="F11" s="257"/>
    </row>
    <row r="12" spans="1:6" x14ac:dyDescent="0.5">
      <c r="A12" s="161"/>
      <c r="B12" s="162"/>
      <c r="C12" s="266"/>
      <c r="D12" s="267"/>
      <c r="E12" s="268"/>
      <c r="F12" s="269"/>
    </row>
    <row r="13" spans="1:6" x14ac:dyDescent="0.5">
      <c r="A13" s="161"/>
      <c r="B13" s="162"/>
      <c r="C13" s="266"/>
      <c r="D13" s="267"/>
      <c r="E13" s="268"/>
      <c r="F13" s="269"/>
    </row>
    <row r="14" spans="1:6" x14ac:dyDescent="0.5">
      <c r="A14" s="163"/>
      <c r="B14" s="162"/>
      <c r="C14" s="268"/>
      <c r="D14" s="270"/>
      <c r="E14" s="268"/>
      <c r="F14" s="269"/>
    </row>
    <row r="15" spans="1:6" ht="22.5" thickBot="1" x14ac:dyDescent="0.55000000000000004">
      <c r="A15" s="164"/>
      <c r="B15" s="165"/>
      <c r="C15" s="247"/>
      <c r="D15" s="248"/>
      <c r="E15" s="249"/>
      <c r="F15" s="250"/>
    </row>
    <row r="16" spans="1:6" ht="22.5" thickTop="1" x14ac:dyDescent="0.5">
      <c r="A16" s="251" t="s">
        <v>171</v>
      </c>
      <c r="B16" s="166" t="s">
        <v>172</v>
      </c>
      <c r="C16" s="254">
        <f>SUM(C11:D15)</f>
        <v>614036.14063679997</v>
      </c>
      <c r="D16" s="255"/>
      <c r="E16" s="256"/>
      <c r="F16" s="257"/>
    </row>
    <row r="17" spans="1:6" ht="22.5" thickBot="1" x14ac:dyDescent="0.55000000000000004">
      <c r="A17" s="252"/>
      <c r="B17" s="167" t="s">
        <v>173</v>
      </c>
      <c r="C17" s="258">
        <f>C16</f>
        <v>614036.14063679997</v>
      </c>
      <c r="D17" s="259"/>
      <c r="E17" s="249"/>
      <c r="F17" s="250"/>
    </row>
    <row r="18" spans="1:6" ht="22.5" thickTop="1" x14ac:dyDescent="0.5">
      <c r="A18" s="252"/>
      <c r="B18" s="260" t="str">
        <f>"("&amp;BAHTTEXT(C17)&amp;")"</f>
        <v>(หกแสนหนึ่งหมื่นสี่พันสามสิบหกบาทสิบสี่สตางค์)</v>
      </c>
      <c r="C18" s="261"/>
      <c r="D18" s="261"/>
      <c r="E18" s="261"/>
      <c r="F18" s="262"/>
    </row>
    <row r="19" spans="1:6" ht="22.5" thickBot="1" x14ac:dyDescent="0.55000000000000004">
      <c r="A19" s="253"/>
      <c r="B19" s="263"/>
      <c r="C19" s="264"/>
      <c r="D19" s="264"/>
      <c r="E19" s="264"/>
      <c r="F19" s="265"/>
    </row>
    <row r="20" spans="1:6" ht="22.5" thickTop="1" x14ac:dyDescent="0.5"/>
  </sheetData>
  <mergeCells count="21">
    <mergeCell ref="C11:D11"/>
    <mergeCell ref="E11:F11"/>
    <mergeCell ref="A1:F1"/>
    <mergeCell ref="A2:F2"/>
    <mergeCell ref="A9:F9"/>
    <mergeCell ref="C10:D10"/>
    <mergeCell ref="E10:F10"/>
    <mergeCell ref="C12:D12"/>
    <mergeCell ref="E12:F12"/>
    <mergeCell ref="C13:D13"/>
    <mergeCell ref="E13:F13"/>
    <mergeCell ref="C14:D14"/>
    <mergeCell ref="E14:F14"/>
    <mergeCell ref="C15:D15"/>
    <mergeCell ref="E15:F15"/>
    <mergeCell ref="A16:A19"/>
    <mergeCell ref="C16:D16"/>
    <mergeCell ref="E16:F16"/>
    <mergeCell ref="C17:D17"/>
    <mergeCell ref="E17:F17"/>
    <mergeCell ref="B18:F1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5"/>
  <sheetViews>
    <sheetView topLeftCell="A16" workbookViewId="0">
      <selection activeCell="C15" sqref="C15"/>
    </sheetView>
  </sheetViews>
  <sheetFormatPr defaultColWidth="9.140625" defaultRowHeight="21" x14ac:dyDescent="0.45"/>
  <cols>
    <col min="1" max="1" width="9.140625" style="108"/>
    <col min="2" max="2" width="42.140625" style="108" customWidth="1"/>
    <col min="3" max="3" width="13.140625" style="108" customWidth="1"/>
    <col min="4" max="4" width="19.140625" style="108" customWidth="1"/>
    <col min="5" max="5" width="10.85546875" style="108" customWidth="1"/>
    <col min="6" max="16384" width="9.140625" style="108"/>
  </cols>
  <sheetData>
    <row r="1" spans="1:5" x14ac:dyDescent="0.45">
      <c r="E1" s="109" t="s">
        <v>98</v>
      </c>
    </row>
    <row r="2" spans="1:5" x14ac:dyDescent="0.45">
      <c r="A2" s="107" t="s">
        <v>97</v>
      </c>
    </row>
    <row r="3" spans="1:5" x14ac:dyDescent="0.45">
      <c r="A3" s="107" t="s">
        <v>99</v>
      </c>
    </row>
    <row r="4" spans="1:5" x14ac:dyDescent="0.45">
      <c r="A4" s="107" t="s">
        <v>100</v>
      </c>
      <c r="D4" s="110" t="s">
        <v>101</v>
      </c>
    </row>
    <row r="5" spans="1:5" x14ac:dyDescent="0.45">
      <c r="A5" s="107" t="s">
        <v>102</v>
      </c>
      <c r="D5" s="107" t="s">
        <v>103</v>
      </c>
    </row>
    <row r="6" spans="1:5" x14ac:dyDescent="0.45">
      <c r="A6" s="107" t="s">
        <v>104</v>
      </c>
      <c r="D6" s="107"/>
    </row>
    <row r="7" spans="1:5" x14ac:dyDescent="0.45">
      <c r="A7" s="107"/>
      <c r="D7" s="107"/>
    </row>
    <row r="8" spans="1:5" s="107" customFormat="1" x14ac:dyDescent="0.45">
      <c r="A8" s="278" t="s">
        <v>0</v>
      </c>
      <c r="B8" s="278" t="s">
        <v>1</v>
      </c>
      <c r="C8" s="111" t="s">
        <v>2</v>
      </c>
      <c r="D8" s="111" t="s">
        <v>12</v>
      </c>
      <c r="E8" s="278" t="s">
        <v>6</v>
      </c>
    </row>
    <row r="9" spans="1:5" s="107" customFormat="1" x14ac:dyDescent="0.45">
      <c r="A9" s="279"/>
      <c r="B9" s="279"/>
      <c r="C9" s="113" t="s">
        <v>105</v>
      </c>
      <c r="D9" s="113" t="s">
        <v>106</v>
      </c>
      <c r="E9" s="279"/>
    </row>
    <row r="10" spans="1:5" s="107" customFormat="1" x14ac:dyDescent="0.45">
      <c r="A10" s="112"/>
      <c r="B10" s="112"/>
      <c r="C10" s="112"/>
      <c r="D10" s="113"/>
      <c r="E10" s="112"/>
    </row>
    <row r="11" spans="1:5" x14ac:dyDescent="0.45">
      <c r="A11" s="114"/>
      <c r="B11" s="115"/>
      <c r="C11" s="115"/>
      <c r="D11" s="116"/>
      <c r="E11" s="115"/>
    </row>
    <row r="12" spans="1:5" x14ac:dyDescent="0.45">
      <c r="A12" s="114"/>
      <c r="B12" s="115"/>
      <c r="C12" s="115"/>
      <c r="D12" s="116"/>
      <c r="E12" s="115"/>
    </row>
    <row r="13" spans="1:5" x14ac:dyDescent="0.45">
      <c r="A13" s="114"/>
      <c r="B13" s="115"/>
      <c r="C13" s="115"/>
      <c r="D13" s="116"/>
      <c r="E13" s="115"/>
    </row>
    <row r="14" spans="1:5" x14ac:dyDescent="0.45">
      <c r="A14" s="114"/>
      <c r="B14" s="115"/>
      <c r="C14" s="115"/>
      <c r="D14" s="116"/>
      <c r="E14" s="115"/>
    </row>
    <row r="15" spans="1:5" x14ac:dyDescent="0.45">
      <c r="A15" s="114"/>
      <c r="B15" s="115"/>
      <c r="C15" s="115"/>
      <c r="D15" s="116"/>
      <c r="E15" s="115"/>
    </row>
    <row r="16" spans="1:5" x14ac:dyDescent="0.45">
      <c r="A16" s="114"/>
      <c r="B16" s="115"/>
      <c r="C16" s="115"/>
      <c r="D16" s="116"/>
      <c r="E16" s="115"/>
    </row>
    <row r="17" spans="1:5" x14ac:dyDescent="0.45">
      <c r="A17" s="114"/>
      <c r="B17" s="115"/>
      <c r="C17" s="115"/>
      <c r="D17" s="116"/>
      <c r="E17" s="115"/>
    </row>
    <row r="18" spans="1:5" x14ac:dyDescent="0.45">
      <c r="A18" s="114"/>
      <c r="B18" s="115"/>
      <c r="C18" s="115"/>
      <c r="D18" s="116"/>
      <c r="E18" s="115"/>
    </row>
    <row r="19" spans="1:5" x14ac:dyDescent="0.45">
      <c r="A19" s="114"/>
      <c r="B19" s="115"/>
      <c r="C19" s="115"/>
      <c r="D19" s="116"/>
      <c r="E19" s="115"/>
    </row>
    <row r="20" spans="1:5" x14ac:dyDescent="0.45">
      <c r="A20" s="114"/>
      <c r="B20" s="115"/>
      <c r="C20" s="115"/>
      <c r="D20" s="116"/>
      <c r="E20" s="115"/>
    </row>
    <row r="21" spans="1:5" x14ac:dyDescent="0.45">
      <c r="A21" s="114"/>
      <c r="B21" s="115"/>
      <c r="C21" s="115"/>
      <c r="D21" s="116"/>
      <c r="E21" s="115"/>
    </row>
    <row r="22" spans="1:5" x14ac:dyDescent="0.45">
      <c r="A22" s="114"/>
      <c r="B22" s="115"/>
      <c r="C22" s="115"/>
      <c r="D22" s="116"/>
      <c r="E22" s="115"/>
    </row>
    <row r="23" spans="1:5" x14ac:dyDescent="0.45">
      <c r="A23" s="114"/>
      <c r="B23" s="115"/>
      <c r="C23" s="115"/>
      <c r="D23" s="116"/>
      <c r="E23" s="115"/>
    </row>
    <row r="24" spans="1:5" x14ac:dyDescent="0.45">
      <c r="A24" s="114"/>
      <c r="B24" s="115"/>
      <c r="C24" s="115"/>
      <c r="D24" s="116"/>
      <c r="E24" s="115"/>
    </row>
    <row r="25" spans="1:5" x14ac:dyDescent="0.45">
      <c r="A25" s="114"/>
      <c r="B25" s="115"/>
      <c r="C25" s="115"/>
      <c r="D25" s="116"/>
      <c r="E25" s="115"/>
    </row>
    <row r="26" spans="1:5" x14ac:dyDescent="0.45">
      <c r="A26" s="115"/>
      <c r="B26" s="115"/>
      <c r="C26" s="115"/>
      <c r="D26" s="116"/>
      <c r="E26" s="115"/>
    </row>
    <row r="27" spans="1:5" x14ac:dyDescent="0.45">
      <c r="D27" s="117"/>
    </row>
    <row r="28" spans="1:5" x14ac:dyDescent="0.45">
      <c r="B28" s="107" t="s">
        <v>107</v>
      </c>
      <c r="C28" s="107"/>
    </row>
    <row r="29" spans="1:5" x14ac:dyDescent="0.45">
      <c r="B29" s="108" t="s">
        <v>108</v>
      </c>
    </row>
    <row r="31" spans="1:5" x14ac:dyDescent="0.45">
      <c r="B31" s="107" t="s">
        <v>109</v>
      </c>
      <c r="C31" s="107"/>
      <c r="D31" s="110" t="s">
        <v>110</v>
      </c>
      <c r="E31" s="107"/>
    </row>
    <row r="32" spans="1:5" x14ac:dyDescent="0.45">
      <c r="B32" s="108" t="s">
        <v>108</v>
      </c>
      <c r="D32" s="118"/>
      <c r="E32" s="107"/>
    </row>
    <row r="33" spans="2:5" x14ac:dyDescent="0.45">
      <c r="D33" s="118"/>
      <c r="E33" s="107"/>
    </row>
    <row r="34" spans="2:5" x14ac:dyDescent="0.45">
      <c r="B34" s="107" t="s">
        <v>111</v>
      </c>
      <c r="C34" s="107"/>
      <c r="D34" s="110" t="s">
        <v>112</v>
      </c>
    </row>
    <row r="35" spans="2:5" x14ac:dyDescent="0.45">
      <c r="B35" s="108" t="s">
        <v>108</v>
      </c>
    </row>
  </sheetData>
  <mergeCells count="3">
    <mergeCell ref="A8:A9"/>
    <mergeCell ref="B8:B9"/>
    <mergeCell ref="E8:E9"/>
  </mergeCells>
  <pageMargins left="0.95" right="0.36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แบบ ปร.4 (2)</vt:lpstr>
      <vt:lpstr>แบบ ปร.5 (ก) (2)</vt:lpstr>
      <vt:lpstr>แบบ ปร.4</vt:lpstr>
      <vt:lpstr>ปร.4 (ก)</vt:lpstr>
      <vt:lpstr>ปร.5</vt:lpstr>
      <vt:lpstr>ปร.6</vt:lpstr>
      <vt:lpstr>ปร 6</vt:lpstr>
      <vt:lpstr>'ปร.4 (ก)'!Print_Area</vt:lpstr>
      <vt:lpstr>'แบบ ปร.4'!Print_Titles</vt:lpstr>
      <vt:lpstr>'แบบ ปร.4 (2)'!Print_Titles</vt:lpstr>
      <vt:lpstr>'ปร 6'!Print_Titles</vt:lpstr>
      <vt:lpstr>'ปร.4 (ก)'!Print_Titles</vt:lpstr>
    </vt:vector>
  </TitlesOfParts>
  <Company>Ministry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Office</dc:creator>
  <cp:lastModifiedBy>PP01</cp:lastModifiedBy>
  <cp:lastPrinted>2023-06-01T03:48:03Z</cp:lastPrinted>
  <dcterms:created xsi:type="dcterms:W3CDTF">2002-06-27T07:38:50Z</dcterms:created>
  <dcterms:modified xsi:type="dcterms:W3CDTF">2023-06-01T04:11:22Z</dcterms:modified>
</cp:coreProperties>
</file>